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ero-my.sharepoint.com/personal/sharon_houghton_ero_govt_nz/Documents/Desktop/"/>
    </mc:Choice>
  </mc:AlternateContent>
  <xr:revisionPtr revIDLastSave="1" documentId="8_{848912D4-A9B8-4C88-B959-F688F4632633}" xr6:coauthVersionLast="47" xr6:coauthVersionMax="47" xr10:uidLastSave="{EB0FB01C-849A-4A3B-8667-C8D6ED729EE4}"/>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benefits'!$A$1:$F$28</definedName>
    <definedName name="_xlnm.Print_Area" localSheetId="2">Hospitality!$A$1:$E$21</definedName>
    <definedName name="_xlnm.Print_Area" localSheetId="0">'Summary and sign-off'!$A$1:$F$23</definedName>
    <definedName name="_xlnm.Print_Area" localSheetId="1">Travel!$A$1:$E$68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D17" i="4" l="1"/>
  <c r="C30" i="3"/>
  <c r="C14" i="2"/>
  <c r="C48" i="1"/>
  <c r="C57" i="1"/>
  <c r="C16" i="1"/>
  <c r="B6" i="13" l="1"/>
  <c r="E60" i="13"/>
  <c r="C60" i="13"/>
  <c r="C19" i="4"/>
  <c r="C18" i="4"/>
  <c r="B60" i="13" l="1"/>
  <c r="B59" i="13"/>
  <c r="D59" i="13"/>
  <c r="B58" i="13"/>
  <c r="D58" i="13"/>
  <c r="D57" i="13"/>
  <c r="B57" i="13"/>
  <c r="D56" i="13"/>
  <c r="B56" i="13"/>
  <c r="D55" i="13"/>
  <c r="B55" i="13"/>
  <c r="B2" i="4"/>
  <c r="B3" i="4"/>
  <c r="B2" i="3"/>
  <c r="B3" i="3"/>
  <c r="B2" i="2"/>
  <c r="B3" i="2"/>
  <c r="B2" i="1"/>
  <c r="B3" i="1"/>
  <c r="F58" i="13" l="1"/>
  <c r="D14" i="2" s="1"/>
  <c r="F60" i="13"/>
  <c r="E17" i="4" s="1"/>
  <c r="F59" i="13"/>
  <c r="D30" i="3" s="1"/>
  <c r="F57" i="13"/>
  <c r="D57" i="1" s="1"/>
  <c r="F56" i="13"/>
  <c r="D48" i="1" s="1"/>
  <c r="F55" i="13"/>
  <c r="D16" i="1" s="1"/>
  <c r="C13" i="13"/>
  <c r="C12" i="13"/>
  <c r="C11" i="13"/>
  <c r="C16" i="13" l="1"/>
  <c r="C17" i="13"/>
  <c r="B5" i="4" l="1"/>
  <c r="B4" i="4"/>
  <c r="B5" i="3"/>
  <c r="B4" i="3"/>
  <c r="B5" i="2"/>
  <c r="B4" i="2"/>
  <c r="B5" i="1"/>
  <c r="B4" i="1"/>
  <c r="C15" i="13" l="1"/>
  <c r="F12" i="13" l="1"/>
  <c r="C17" i="4"/>
  <c r="F11" i="13" s="1"/>
  <c r="F13" i="13" l="1"/>
  <c r="B57" i="1"/>
  <c r="B17" i="13" s="1"/>
  <c r="B48" i="1"/>
  <c r="B16" i="13" s="1"/>
  <c r="B16" i="1"/>
  <c r="B15" i="13" s="1"/>
  <c r="B30" i="3" l="1"/>
  <c r="B13" i="13" s="1"/>
  <c r="B14" i="2"/>
  <c r="B12" i="13" s="1"/>
  <c r="B11" i="13" l="1"/>
  <c r="B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<sst xmlns="http://schemas.openxmlformats.org/spreadsheetml/2006/main" count="297" uniqueCount="190">
  <si>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</si>
  <si>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</si>
  <si>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</si>
  <si>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</si>
  <si>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</si>
  <si>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</si>
  <si>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</si>
  <si>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</si>
  <si>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</si>
  <si>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</si>
  <si>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</si>
  <si>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</si>
  <si>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</si>
  <si>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</si>
  <si>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</si>
  <si>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</si>
  <si>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</si>
  <si>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</si>
  <si>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</si>
  <si>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</si>
  <si>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</si>
  <si>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</si>
  <si>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</si>
  <si>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</si>
  <si>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</si>
  <si>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</si>
  <si>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</si>
  <si>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</si>
  <si>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</si>
  <si>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</si>
  <si>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</si>
  <si>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</si>
  <si>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</si>
  <si>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</si>
  <si>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</si>
  <si>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</si>
  <si>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</si>
  <si>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</si>
  <si>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</si>
  <si>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</si>
  <si>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</si>
  <si>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</si>
  <si>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</si>
  <si>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</si>
  <si>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</si>
  <si>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</si>
  <si>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</si>
  <si>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</si>
  <si>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</si>
  <si>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</si>
  <si>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</si>
  <si>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</si>
  <si>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</si>
  <si>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</si>
  <si>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</si>
  <si>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</si>
  <si>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</si>
  <si>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</si>
  <si>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</si>
  <si>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</si>
  <si>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</si>
  <si>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</si>
  <si>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</si>
  <si>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</si>
  <si>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</si>
  <si>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</si>
  <si>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</si>
  <si>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</si>
  <si>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</si>
  <si>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</si>
  <si>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</si>
  <si>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</si>
  <si>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</si>
  <si>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</si>
  <si>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</si>
  <si>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</si>
  <si>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</si>
  <si>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</si>
  <si>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</si>
  <si>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</si>
  <si>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</si>
  <si>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</si>
  <si>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</si>
  <si>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</si>
  <si>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</si>
  <si>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</si>
  <si>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</si>
  <si>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</si>
  <si>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</si>
  <si>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</si>
  <si>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</si>
  <si>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</si>
  <si>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</si>
  <si>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</si>
  <si>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</si>
  <si>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</si>
  <si>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</si>
  <si>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</si>
  <si>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</si>
  <si>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</si>
  <si>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</si>
  <si>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</si>
  <si>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</si>
  <si>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</si>
  <si>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</si>
  <si>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</si>
  <si>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</si>
  <si>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</si>
  <si>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</si>
  <si>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</si>
  <si>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</si>
  <si>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</si>
  <si>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</si>
  <si>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</si>
  <si>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</si>
  <si>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</si>
  <si>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</si>
  <si>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</si>
  <si>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</si>
  <si>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</si>
  <si>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</si>
  <si>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</si>
  <si>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Education Review Office</t>
  </si>
  <si>
    <t>Nicholas Pole</t>
  </si>
  <si>
    <t>Airfares</t>
  </si>
  <si>
    <t>Auckland</t>
  </si>
  <si>
    <t>Attend the PSA delegates hui</t>
  </si>
  <si>
    <t>Attend meeting with Runanga Nui &amp; launch of Pacific bilingual framework</t>
  </si>
  <si>
    <t>Attend MRIS hui</t>
  </si>
  <si>
    <t>Attend launch of Te Ao Māori local curriculum</t>
  </si>
  <si>
    <t>Auckland &amp; Tauranga</t>
  </si>
  <si>
    <t>Attend School Review &amp; Improvement Conference</t>
  </si>
  <si>
    <t>Attend NZEI annual conference and dinner</t>
  </si>
  <si>
    <t>Accommodation</t>
  </si>
  <si>
    <t>Rotorua</t>
  </si>
  <si>
    <t>Darwin</t>
  </si>
  <si>
    <t>19/9/23-23/9/23</t>
  </si>
  <si>
    <t>Darwin, Australia from Auckland &amp; return to Wellington</t>
  </si>
  <si>
    <t>Wellington</t>
  </si>
  <si>
    <t>Staff meetings in Hamilton</t>
  </si>
  <si>
    <t>19/9/2023-23/9/2023</t>
  </si>
  <si>
    <t>Grass mat</t>
  </si>
  <si>
    <t>Koha</t>
  </si>
  <si>
    <t>Gifted to the Auckland regional office</t>
  </si>
  <si>
    <t>Donated to KidsCan charity</t>
  </si>
  <si>
    <t>Pacific bilingual framework</t>
  </si>
  <si>
    <t>Parking</t>
  </si>
  <si>
    <t>Mileage</t>
  </si>
  <si>
    <t>Travel to airport</t>
  </si>
  <si>
    <t>Taxi</t>
  </si>
  <si>
    <t>Travel from airport</t>
  </si>
  <si>
    <t>Uber</t>
  </si>
  <si>
    <t>Parking at airport</t>
  </si>
  <si>
    <t>Meeting with Royal Commission of Inquiry into Covid-19</t>
  </si>
  <si>
    <t>Taxi from airport</t>
  </si>
  <si>
    <t>Phone &amp; data costs</t>
  </si>
  <si>
    <t>International Congress for School Effectiveness &amp; Improvement membership</t>
  </si>
  <si>
    <t>Membership</t>
  </si>
  <si>
    <t>Conference registration</t>
  </si>
  <si>
    <t>Mobile phone bill July 2023</t>
  </si>
  <si>
    <t>Mobile phone bill Aug 2023</t>
  </si>
  <si>
    <t>Mobile phone bill Sep 2023</t>
  </si>
  <si>
    <t>Mobile phone bill Oct 2023</t>
  </si>
  <si>
    <t>Mobile phone bill Nov 2023</t>
  </si>
  <si>
    <t>Mobile phone bill Dec 2023</t>
  </si>
  <si>
    <t>Mobile phone bill Jan 2024</t>
  </si>
  <si>
    <t>Mobile phone bill Feb 2024</t>
  </si>
  <si>
    <t>Mobile phone bill Mar 2024</t>
  </si>
  <si>
    <t>Mobile phone bill Apr 2024</t>
  </si>
  <si>
    <t>Mobile phone bill May 2024</t>
  </si>
  <si>
    <t>Mobile phone bill June 2024</t>
  </si>
  <si>
    <t>Auckland-Hamilton return</t>
  </si>
  <si>
    <t>Travel from Auckland airport</t>
  </si>
  <si>
    <t>Auckland-Rotorua return</t>
  </si>
  <si>
    <t>NO HOSPITALITY WAS OFFERED DURING THIS PERIOD</t>
  </si>
  <si>
    <t>School Review &amp; Improvement Network Conference</t>
  </si>
  <si>
    <t>EP Induction and planning day</t>
  </si>
  <si>
    <t>Lumivero (Nvivo licence)</t>
  </si>
  <si>
    <t>IT licence</t>
  </si>
  <si>
    <t>Hosting Leadership Partners</t>
  </si>
  <si>
    <t>24 July-26 July 2023</t>
  </si>
  <si>
    <t>27 July-30 July 2023</t>
  </si>
  <si>
    <t>14 September-1 October 2023</t>
  </si>
  <si>
    <t>29 October-3 November 2023</t>
  </si>
  <si>
    <t>20-21 November 2024</t>
  </si>
  <si>
    <t>Call back from home</t>
  </si>
  <si>
    <t>Timor-Leste Minister of Education visit</t>
  </si>
  <si>
    <t>Shawl</t>
  </si>
  <si>
    <t>On display in National Office</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</si>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</sst>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5">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167" fontId="11" fillId="10" borderId="3" xfId="0" applyNumberFormat="1" applyFont="1" applyFill="1" applyBorder="1" applyAlignment="1" applyProtection="1">
      <alignment horizontal="left" vertical="center" wrapText="1"/>
      <protection locked="0"/>
    </xf>
    <xf numFmtId="0" fontId="0" fillId="10" borderId="4" xfId="0" quotePrefix="1" applyFill="1" applyBorder="1" applyAlignment="1" applyProtection="1">
      <alignment horizontal="left"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7" zoomScaleNormal="100" workbookViewId="0">
      <selection activeCell="G6" sqref="G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7" t="s">
        <v>2</v>
      </c>
      <c r="B1" s="117"/>
      <c r="C1" s="117"/>
      <c r="D1" s="117"/>
      <c r="E1" s="117"/>
      <c r="F1" s="117"/>
      <c r="G1" s="17"/>
      <c r="H1" s="17"/>
      <c r="I1" s="17"/>
      <c r="J1" s="17"/>
      <c r="K1" s="17"/>
    </row>
    <row r="2" spans="1:11" ht="21" customHeight="1" x14ac:dyDescent="0.2">
      <c r="A2" s="3" t="s">
        <v>3</v>
      </c>
      <c r="B2" s="118" t="s">
        <v>122</v>
      </c>
      <c r="C2" s="118"/>
      <c r="D2" s="118"/>
      <c r="E2" s="118"/>
      <c r="F2" s="118"/>
      <c r="G2" s="17"/>
      <c r="H2" s="17"/>
      <c r="I2" s="17"/>
      <c r="J2" s="17"/>
      <c r="K2" s="17"/>
    </row>
    <row r="3" spans="1:11" ht="15.75" x14ac:dyDescent="0.2">
      <c r="A3" s="3" t="s">
        <v>4</v>
      </c>
      <c r="B3" s="118" t="s">
        <v>123</v>
      </c>
      <c r="C3" s="118"/>
      <c r="D3" s="118"/>
      <c r="E3" s="118"/>
      <c r="F3" s="118"/>
      <c r="G3" s="17"/>
      <c r="H3" s="17"/>
      <c r="I3" s="17"/>
      <c r="J3" s="17"/>
      <c r="K3" s="17"/>
    </row>
    <row r="4" spans="1:11" ht="21" customHeight="1" x14ac:dyDescent="0.2">
      <c r="A4" s="3" t="s">
        <v>5</v>
      </c>
      <c r="B4" s="119">
        <v>45108</v>
      </c>
      <c r="C4" s="119"/>
      <c r="D4" s="119"/>
      <c r="E4" s="119"/>
      <c r="F4" s="119"/>
      <c r="G4" s="17"/>
      <c r="H4" s="17"/>
      <c r="I4" s="17"/>
      <c r="J4" s="17"/>
      <c r="K4" s="17"/>
    </row>
    <row r="5" spans="1:11" ht="21" customHeight="1" x14ac:dyDescent="0.2">
      <c r="A5" s="3" t="s">
        <v>6</v>
      </c>
      <c r="B5" s="119">
        <v>45473</v>
      </c>
      <c r="C5" s="119"/>
      <c r="D5" s="119"/>
      <c r="E5" s="119"/>
      <c r="F5" s="119"/>
      <c r="G5" s="17"/>
      <c r="H5" s="17"/>
      <c r="I5" s="17"/>
      <c r="J5" s="17"/>
      <c r="K5" s="17"/>
    </row>
    <row r="6" spans="1:11" ht="21" customHeight="1" x14ac:dyDescent="0.2">
      <c r="A6" s="3" t="s">
        <v>7</v>
      </c>
      <c r="B6" s="116" t="str">
        <f>IF(AND(Travel!B7&lt;&gt;A30,Hospitality!B7&lt;&gt;A30,'All other expenses'!B7&lt;&gt;A30,'Gifts and benefits'!B7&lt;&gt;A30),A31,IF(AND(Travel!B7=A30,Hospitality!B7=A30,'All other expenses'!B7=A30,'Gifts and benefits'!B7=A30),A33,A32))</f>
        <v>Some data and totals have not yet been checked and confirmed</v>
      </c>
      <c r="C6" s="116"/>
      <c r="D6" s="116"/>
      <c r="E6" s="116"/>
      <c r="F6" s="116"/>
      <c r="G6" s="23"/>
      <c r="H6" s="17"/>
      <c r="I6" s="17"/>
      <c r="J6" s="17"/>
      <c r="K6" s="17"/>
    </row>
    <row r="7" spans="1:11" ht="31.5" x14ac:dyDescent="0.2">
      <c r="A7" s="3" t="s">
        <v>8</v>
      </c>
      <c r="B7" s="115" t="s">
        <v>41</v>
      </c>
      <c r="C7" s="115"/>
      <c r="D7" s="115"/>
      <c r="E7" s="115"/>
      <c r="F7" s="115"/>
      <c r="G7" s="23"/>
      <c r="H7" s="17"/>
      <c r="I7" s="17"/>
      <c r="J7" s="17"/>
      <c r="K7" s="17"/>
    </row>
    <row r="8" spans="1:11" ht="25.5" customHeight="1" x14ac:dyDescent="0.2">
      <c r="A8" s="3" t="s">
        <v>10</v>
      </c>
      <c r="B8" s="115" t="s">
        <v>189</v>
      </c>
      <c r="C8" s="115"/>
      <c r="D8" s="115"/>
      <c r="E8" s="115"/>
      <c r="F8" s="115"/>
      <c r="G8" s="23"/>
      <c r="H8" s="17"/>
      <c r="I8" s="17"/>
      <c r="J8" s="17"/>
      <c r="K8" s="17"/>
    </row>
    <row r="9" spans="1:11" ht="66.75" customHeight="1" x14ac:dyDescent="0.2">
      <c r="A9" s="114" t="s">
        <v>12</v>
      </c>
      <c r="B9" s="114"/>
      <c r="C9" s="114"/>
      <c r="D9" s="114"/>
      <c r="E9" s="114"/>
      <c r="F9" s="114"/>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9910.34</v>
      </c>
      <c r="C11" s="51" t="str">
        <f>IF(Travel!B6="",A34,Travel!B6)</f>
        <v>Figures exclude GST</v>
      </c>
      <c r="D11" s="6"/>
      <c r="E11" s="8" t="s">
        <v>18</v>
      </c>
      <c r="F11" s="33">
        <f>'Gifts and benefits'!C17</f>
        <v>3</v>
      </c>
      <c r="G11" s="29"/>
      <c r="H11" s="29"/>
      <c r="I11" s="29"/>
      <c r="J11" s="29"/>
      <c r="K11" s="29"/>
    </row>
    <row r="12" spans="1:11" ht="27.75" customHeight="1" x14ac:dyDescent="0.2">
      <c r="A12" s="8" t="s">
        <v>0</v>
      </c>
      <c r="B12" s="45">
        <f>Hospitality!B14</f>
        <v>0</v>
      </c>
      <c r="C12" s="51" t="str">
        <f>IF(Hospitality!B6="",A34,Hospitality!B6)</f>
        <v>Figures exclude GST</v>
      </c>
      <c r="D12" s="6"/>
      <c r="E12" s="8" t="s">
        <v>19</v>
      </c>
      <c r="F12" s="33">
        <f>'Gifts and benefits'!C18</f>
        <v>3</v>
      </c>
      <c r="G12" s="29"/>
      <c r="H12" s="29"/>
      <c r="I12" s="29"/>
      <c r="J12" s="29"/>
      <c r="K12" s="29"/>
    </row>
    <row r="13" spans="1:11" ht="27.75" customHeight="1" x14ac:dyDescent="0.2">
      <c r="A13" s="8" t="s">
        <v>20</v>
      </c>
      <c r="B13" s="45">
        <f>'All other expenses'!B30</f>
        <v>2619</v>
      </c>
      <c r="C13" s="51" t="str">
        <f>IF('All other expenses'!B6="",A34,'All other expenses'!B6)</f>
        <v>Figures exclude GST</v>
      </c>
      <c r="D13" s="6"/>
      <c r="E13" s="8" t="s">
        <v>21</v>
      </c>
      <c r="F13" s="33">
        <f>'Gifts and benefits'!C19</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Travel!B16</f>
        <v>4519.0200000000004</v>
      </c>
      <c r="C15" s="53" t="str">
        <f>C11</f>
        <v>Figures exclude GST</v>
      </c>
      <c r="D15" s="6"/>
      <c r="E15" s="6"/>
      <c r="F15" s="35"/>
      <c r="G15" s="17"/>
      <c r="H15" s="17"/>
      <c r="I15" s="17"/>
      <c r="J15" s="17"/>
      <c r="K15" s="17"/>
    </row>
    <row r="16" spans="1:11" ht="27.75" customHeight="1" x14ac:dyDescent="0.2">
      <c r="A16" s="9" t="s">
        <v>23</v>
      </c>
      <c r="B16" s="47">
        <f>Travel!B48</f>
        <v>5349.82</v>
      </c>
      <c r="C16" s="53" t="str">
        <f>C11</f>
        <v>Figures exclude GST</v>
      </c>
      <c r="D16" s="36"/>
      <c r="E16" s="6"/>
      <c r="F16" s="37"/>
      <c r="G16" s="17"/>
      <c r="H16" s="17"/>
      <c r="I16" s="17"/>
      <c r="J16" s="17"/>
      <c r="K16" s="17"/>
    </row>
    <row r="17" spans="1:11" ht="27.75" customHeight="1" x14ac:dyDescent="0.2">
      <c r="A17" s="9" t="s">
        <v>24</v>
      </c>
      <c r="B17" s="47">
        <f>Travel!B57</f>
        <v>41.5</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25</v>
      </c>
      <c r="B19" s="19"/>
      <c r="C19" s="17"/>
      <c r="D19" s="17"/>
      <c r="E19" s="17"/>
      <c r="F19" s="17"/>
      <c r="G19" s="17"/>
      <c r="H19" s="17"/>
      <c r="I19" s="17"/>
      <c r="J19" s="17"/>
      <c r="K19" s="17"/>
    </row>
    <row r="20" spans="1:11" x14ac:dyDescent="0.2">
      <c r="A20" s="20" t="s">
        <v>26</v>
      </c>
      <c r="D20" s="17"/>
      <c r="E20" s="17"/>
      <c r="F20" s="17"/>
      <c r="G20" s="17"/>
      <c r="H20" s="17"/>
      <c r="I20" s="17"/>
      <c r="J20" s="17"/>
      <c r="K20" s="17"/>
    </row>
    <row r="21" spans="1:11" ht="12.6" customHeight="1" x14ac:dyDescent="0.2">
      <c r="A21" s="20" t="s">
        <v>27</v>
      </c>
      <c r="D21" s="17"/>
      <c r="E21" s="17"/>
      <c r="F21" s="17"/>
      <c r="G21" s="17"/>
      <c r="H21" s="17"/>
      <c r="I21" s="17"/>
      <c r="J21" s="17"/>
      <c r="K21" s="17"/>
    </row>
    <row r="22" spans="1:11" ht="12.6" customHeight="1" x14ac:dyDescent="0.2">
      <c r="A22" s="20" t="s">
        <v>28</v>
      </c>
      <c r="D22" s="17"/>
      <c r="E22" s="17"/>
      <c r="F22" s="17"/>
      <c r="G22" s="17"/>
      <c r="H22" s="17"/>
      <c r="I22" s="17"/>
      <c r="J22" s="17"/>
      <c r="K22" s="17"/>
    </row>
    <row r="23" spans="1:11" ht="12.6" customHeight="1" x14ac:dyDescent="0.2">
      <c r="A23" s="20" t="s">
        <v>29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30</v>
      </c>
      <c r="B25" s="13"/>
      <c r="C25" s="13"/>
      <c r="D25" s="13"/>
      <c r="E25" s="13"/>
      <c r="F25" s="13"/>
      <c r="G25" s="17"/>
      <c r="H25" s="17"/>
      <c r="I25" s="17"/>
      <c r="J25" s="17"/>
      <c r="K25" s="17"/>
    </row>
    <row r="26" spans="1:11" ht="12.75" hidden="1" customHeight="1" x14ac:dyDescent="0.2">
      <c r="A26" s="11" t="s">
        <v>31</v>
      </c>
      <c r="B26" s="4"/>
      <c r="C26" s="4"/>
      <c r="D26" s="11"/>
      <c r="E26" s="11"/>
      <c r="F26" s="11"/>
      <c r="G26" s="17"/>
      <c r="H26" s="17"/>
      <c r="I26" s="17"/>
      <c r="J26" s="17"/>
      <c r="K26" s="17"/>
    </row>
    <row r="27" spans="1:11" hidden="1" x14ac:dyDescent="0.2">
      <c r="A27" s="10" t="s">
        <v>32</v>
      </c>
      <c r="B27" s="10"/>
      <c r="C27" s="10"/>
      <c r="D27" s="10"/>
      <c r="E27" s="10"/>
      <c r="F27" s="10"/>
      <c r="G27" s="17"/>
      <c r="H27" s="17"/>
      <c r="I27" s="17"/>
      <c r="J27" s="17"/>
      <c r="K27" s="17"/>
    </row>
    <row r="28" spans="1:11" hidden="1" x14ac:dyDescent="0.2">
      <c r="A28" s="10" t="s">
        <v>33</v>
      </c>
      <c r="B28" s="10"/>
      <c r="C28" s="10"/>
      <c r="D28" s="10"/>
      <c r="E28" s="10"/>
      <c r="F28" s="10"/>
      <c r="G28" s="17"/>
      <c r="H28" s="17"/>
      <c r="I28" s="17"/>
      <c r="J28" s="17"/>
      <c r="K28" s="17"/>
    </row>
    <row r="29" spans="1:11" hidden="1" x14ac:dyDescent="0.2">
      <c r="A29" s="11" t="s">
        <v>34</v>
      </c>
      <c r="B29" s="11"/>
      <c r="C29" s="11"/>
      <c r="D29" s="11"/>
      <c r="E29" s="11"/>
      <c r="F29" s="11"/>
      <c r="G29" s="17"/>
      <c r="H29" s="17"/>
      <c r="I29" s="17"/>
      <c r="J29" s="17"/>
      <c r="K29" s="17"/>
    </row>
    <row r="30" spans="1:11" hidden="1" x14ac:dyDescent="0.2">
      <c r="A30" s="11" t="s">
        <v>35</v>
      </c>
      <c r="B30" s="11"/>
      <c r="C30" s="11"/>
      <c r="D30" s="11"/>
      <c r="E30" s="11"/>
      <c r="F30" s="11"/>
      <c r="G30" s="17"/>
      <c r="H30" s="17"/>
      <c r="I30" s="17"/>
      <c r="J30" s="17"/>
      <c r="K30" s="17"/>
    </row>
    <row r="31" spans="1:11" hidden="1" x14ac:dyDescent="0.2">
      <c r="A31" s="10" t="s">
        <v>36</v>
      </c>
      <c r="B31" s="10"/>
      <c r="C31" s="10"/>
      <c r="D31" s="10"/>
      <c r="E31" s="10"/>
      <c r="F31" s="10"/>
      <c r="G31" s="17"/>
      <c r="H31" s="17"/>
      <c r="I31" s="17"/>
      <c r="J31" s="17"/>
      <c r="K31" s="17"/>
    </row>
    <row r="32" spans="1:11" hidden="1" x14ac:dyDescent="0.2">
      <c r="A32" s="10" t="s">
        <v>37</v>
      </c>
      <c r="B32" s="10"/>
      <c r="C32" s="10"/>
      <c r="D32" s="10"/>
      <c r="E32" s="10"/>
      <c r="F32" s="10"/>
      <c r="G32" s="17"/>
      <c r="H32" s="17"/>
      <c r="I32" s="17"/>
      <c r="J32" s="17"/>
      <c r="K32" s="17"/>
    </row>
    <row r="33" spans="1:11" hidden="1" x14ac:dyDescent="0.2">
      <c r="A33" s="10" t="s">
        <v>38</v>
      </c>
      <c r="B33" s="10"/>
      <c r="C33" s="10"/>
      <c r="D33" s="10"/>
      <c r="E33" s="10"/>
      <c r="F33" s="10"/>
      <c r="G33" s="17"/>
      <c r="H33" s="17"/>
      <c r="I33" s="17"/>
      <c r="J33" s="17"/>
      <c r="K33" s="17"/>
    </row>
    <row r="34" spans="1:11" hidden="1" x14ac:dyDescent="0.2">
      <c r="A34" s="11" t="s">
        <v>39</v>
      </c>
      <c r="B34" s="11"/>
      <c r="C34" s="11"/>
      <c r="D34" s="11"/>
      <c r="E34" s="11"/>
      <c r="F34" s="11"/>
      <c r="G34" s="17"/>
      <c r="H34" s="17"/>
      <c r="I34" s="17"/>
      <c r="J34" s="17"/>
      <c r="K34" s="17"/>
    </row>
    <row r="35" spans="1:11" hidden="1" x14ac:dyDescent="0.2">
      <c r="A35" s="11" t="s">
        <v>40</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41</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42</v>
      </c>
      <c r="B39" s="4"/>
      <c r="C39" s="4"/>
      <c r="D39" s="4"/>
      <c r="E39" s="4"/>
      <c r="F39" s="4"/>
      <c r="G39" s="17"/>
      <c r="H39" s="17"/>
      <c r="I39" s="17"/>
      <c r="J39" s="17"/>
      <c r="K39" s="17"/>
    </row>
    <row r="40" spans="1:11" hidden="1" x14ac:dyDescent="0.2">
      <c r="A40" s="4" t="s">
        <v>43</v>
      </c>
      <c r="B40" s="4"/>
      <c r="C40" s="4"/>
      <c r="D40" s="4"/>
      <c r="E40" s="4"/>
      <c r="F40" s="4"/>
      <c r="G40" s="17"/>
      <c r="H40" s="17"/>
      <c r="I40" s="17"/>
      <c r="J40" s="17"/>
      <c r="K40" s="17"/>
    </row>
    <row r="41" spans="1:11" hidden="1" x14ac:dyDescent="0.2">
      <c r="A41" s="4" t="s">
        <v>44</v>
      </c>
      <c r="B41" s="4"/>
      <c r="C41" s="4"/>
      <c r="D41" s="4"/>
      <c r="E41" s="4"/>
      <c r="F41" s="4"/>
      <c r="G41" s="17"/>
      <c r="H41" s="17"/>
      <c r="I41" s="17"/>
      <c r="J41" s="17"/>
      <c r="K41" s="17"/>
    </row>
    <row r="42" spans="1:11" hidden="1" x14ac:dyDescent="0.2">
      <c r="A42" s="4" t="s">
        <v>45</v>
      </c>
      <c r="B42" s="4"/>
      <c r="C42" s="4"/>
      <c r="D42" s="4"/>
      <c r="E42" s="4"/>
      <c r="F42" s="4"/>
      <c r="G42" s="17"/>
      <c r="H42" s="17"/>
      <c r="I42" s="17"/>
      <c r="J42" s="17"/>
      <c r="K42" s="17"/>
    </row>
    <row r="43" spans="1:11" hidden="1" x14ac:dyDescent="0.2">
      <c r="A43" s="4" t="s">
        <v>46</v>
      </c>
      <c r="B43" s="4"/>
      <c r="C43" s="4"/>
      <c r="D43" s="4"/>
      <c r="E43" s="4"/>
      <c r="F43" s="4"/>
      <c r="G43" s="17"/>
      <c r="H43" s="17"/>
      <c r="I43" s="17"/>
      <c r="J43" s="17"/>
      <c r="K43" s="17"/>
    </row>
    <row r="44" spans="1:11" hidden="1" x14ac:dyDescent="0.2">
      <c r="A44" s="4" t="s">
        <v>47</v>
      </c>
      <c r="B44" s="4"/>
      <c r="C44" s="4"/>
      <c r="D44" s="4"/>
      <c r="E44" s="4"/>
      <c r="F44" s="4"/>
      <c r="G44" s="17"/>
      <c r="H44" s="17"/>
      <c r="I44" s="17"/>
      <c r="J44" s="17"/>
      <c r="K44" s="17"/>
    </row>
    <row r="45" spans="1:11" hidden="1" x14ac:dyDescent="0.2">
      <c r="A45" s="50" t="s">
        <v>48</v>
      </c>
      <c r="B45" s="49"/>
      <c r="C45" s="49"/>
      <c r="D45" s="49"/>
      <c r="E45" s="49"/>
      <c r="F45" s="49"/>
      <c r="G45" s="17"/>
      <c r="H45" s="17"/>
      <c r="I45" s="17"/>
      <c r="J45" s="17"/>
      <c r="K45" s="17"/>
    </row>
    <row r="46" spans="1:11" hidden="1" x14ac:dyDescent="0.2">
      <c r="A46" s="49" t="s">
        <v>49</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50</v>
      </c>
      <c r="B48" s="49"/>
      <c r="C48" s="49"/>
      <c r="D48" s="49"/>
      <c r="E48" s="49"/>
      <c r="F48" s="49"/>
      <c r="G48" s="17"/>
      <c r="H48" s="17"/>
      <c r="I48" s="17"/>
      <c r="J48" s="17"/>
      <c r="K48" s="17"/>
    </row>
    <row r="49" spans="1:11" ht="25.5" hidden="1" x14ac:dyDescent="0.2">
      <c r="A49" s="65" t="s">
        <v>51</v>
      </c>
      <c r="B49" s="49"/>
      <c r="C49" s="49"/>
      <c r="D49" s="49"/>
      <c r="E49" s="49"/>
      <c r="F49" s="49"/>
      <c r="G49" s="17"/>
      <c r="H49" s="17"/>
      <c r="I49" s="17"/>
      <c r="J49" s="17"/>
      <c r="K49" s="17"/>
    </row>
    <row r="50" spans="1:11" ht="25.5" hidden="1" x14ac:dyDescent="0.2">
      <c r="A50" s="66" t="s">
        <v>52</v>
      </c>
      <c r="B50" s="4"/>
      <c r="C50" s="4"/>
      <c r="D50" s="4"/>
      <c r="E50" s="4"/>
      <c r="F50" s="4"/>
      <c r="G50" s="17"/>
      <c r="H50" s="17"/>
      <c r="I50" s="17"/>
      <c r="J50" s="17"/>
      <c r="K50" s="17"/>
    </row>
    <row r="51" spans="1:11" ht="25.5" hidden="1" x14ac:dyDescent="0.2">
      <c r="A51" s="66" t="s">
        <v>53</v>
      </c>
      <c r="B51" s="4"/>
      <c r="C51" s="4"/>
      <c r="D51" s="4"/>
      <c r="E51" s="4"/>
      <c r="F51" s="4"/>
      <c r="G51" s="17"/>
      <c r="H51" s="17"/>
      <c r="I51" s="17"/>
      <c r="J51" s="17"/>
      <c r="K51" s="17"/>
    </row>
    <row r="52" spans="1:11" ht="38.25" hidden="1" x14ac:dyDescent="0.2">
      <c r="A52" s="66" t="s">
        <v>54</v>
      </c>
      <c r="B52" s="58"/>
      <c r="C52" s="58"/>
      <c r="D52" s="58"/>
      <c r="E52" s="11"/>
      <c r="F52" s="11"/>
      <c r="G52" s="17"/>
      <c r="H52" s="17"/>
      <c r="I52" s="17"/>
      <c r="J52" s="17"/>
      <c r="K52" s="17"/>
    </row>
    <row r="53" spans="1:11" hidden="1" x14ac:dyDescent="0.2">
      <c r="A53" s="63" t="s">
        <v>55</v>
      </c>
      <c r="B53" s="57"/>
      <c r="C53" s="57"/>
      <c r="D53" s="57"/>
      <c r="E53" s="10"/>
      <c r="F53" s="10" t="b">
        <v>1</v>
      </c>
      <c r="G53" s="17"/>
      <c r="H53" s="17"/>
      <c r="I53" s="17"/>
      <c r="J53" s="17"/>
      <c r="K53" s="17"/>
    </row>
    <row r="54" spans="1:11" hidden="1" x14ac:dyDescent="0.2">
      <c r="A54" s="64" t="s">
        <v>56</v>
      </c>
      <c r="B54" s="63"/>
      <c r="C54" s="63"/>
      <c r="D54" s="63"/>
      <c r="E54" s="10"/>
      <c r="F54" s="10" t="b">
        <v>0</v>
      </c>
      <c r="G54" s="17"/>
      <c r="H54" s="17"/>
      <c r="I54" s="17"/>
      <c r="J54" s="17"/>
      <c r="K54" s="17"/>
    </row>
    <row r="55" spans="1:11" hidden="1" x14ac:dyDescent="0.2">
      <c r="A55" s="67"/>
      <c r="B55" s="59">
        <f>COUNT(Travel!B12:B15)</f>
        <v>2</v>
      </c>
      <c r="C55" s="59"/>
      <c r="D55" s="59">
        <f>COUNTIF(Travel!D12:D15,"*")</f>
        <v>2</v>
      </c>
      <c r="E55" s="60"/>
      <c r="F55" s="60" t="b">
        <f>MIN(B55,D55)=MAX(B55,D55)</f>
        <v>1</v>
      </c>
      <c r="G55" s="17"/>
      <c r="H55" s="17"/>
      <c r="I55" s="17"/>
      <c r="J55" s="17"/>
      <c r="K55" s="17"/>
    </row>
    <row r="56" spans="1:11" hidden="1" x14ac:dyDescent="0.2">
      <c r="A56" s="67" t="s">
        <v>57</v>
      </c>
      <c r="B56" s="59">
        <f>COUNT(Travel!B20:B47)</f>
        <v>18</v>
      </c>
      <c r="C56" s="59"/>
      <c r="D56" s="59">
        <f>COUNTIF(Travel!D20:D47,"*")</f>
        <v>18</v>
      </c>
      <c r="E56" s="60"/>
      <c r="F56" s="60" t="b">
        <f>MIN(B56,D56)=MAX(B56,D56)</f>
        <v>1</v>
      </c>
    </row>
    <row r="57" spans="1:11" hidden="1" x14ac:dyDescent="0.2">
      <c r="A57" s="68"/>
      <c r="B57" s="59">
        <f>COUNT(Travel!B52:B56)</f>
        <v>2</v>
      </c>
      <c r="C57" s="59"/>
      <c r="D57" s="59">
        <f>COUNTIF(Travel!D52:D56,"*")</f>
        <v>2</v>
      </c>
      <c r="E57" s="60"/>
      <c r="F57" s="60" t="b">
        <f>MIN(B57,D57)=MAX(B57,D57)</f>
        <v>1</v>
      </c>
    </row>
    <row r="58" spans="1:11" hidden="1" x14ac:dyDescent="0.2">
      <c r="A58" s="69" t="s">
        <v>58</v>
      </c>
      <c r="B58" s="61">
        <f>COUNT(Hospitality!B11:B13)</f>
        <v>0</v>
      </c>
      <c r="C58" s="61"/>
      <c r="D58" s="61">
        <f>COUNTIF(Hospitality!D11:D13,"*")</f>
        <v>0</v>
      </c>
      <c r="E58" s="62"/>
      <c r="F58" s="62" t="b">
        <f>MIN(B58,D58)=MAX(B58,D58)</f>
        <v>1</v>
      </c>
    </row>
    <row r="59" spans="1:11" hidden="1" x14ac:dyDescent="0.2">
      <c r="A59" s="70" t="s">
        <v>59</v>
      </c>
      <c r="B59" s="60">
        <f>COUNT('All other expenses'!B11:B29)</f>
        <v>15</v>
      </c>
      <c r="C59" s="60"/>
      <c r="D59" s="60">
        <f>COUNTIF('All other expenses'!D11:D29,"*")</f>
        <v>15</v>
      </c>
      <c r="E59" s="60"/>
      <c r="F59" s="60" t="b">
        <f>MIN(B59,D59)=MAX(B59,D59)</f>
        <v>1</v>
      </c>
    </row>
    <row r="60" spans="1:11" hidden="1" x14ac:dyDescent="0.2">
      <c r="A60" s="69" t="s">
        <v>60</v>
      </c>
      <c r="B60" s="61">
        <f>COUNTIF('Gifts and benefits'!B11:B16,"*")</f>
        <v>3</v>
      </c>
      <c r="C60" s="61">
        <f>COUNTIF('Gifts and benefits'!C11:C16,"*")</f>
        <v>3</v>
      </c>
      <c r="D60" s="61"/>
      <c r="E60" s="61">
        <f>COUNTA('Gifts and benefits'!E11:E16)</f>
        <v>3</v>
      </c>
      <c r="F60" s="6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2"/>
  <sheetViews>
    <sheetView topLeftCell="A23" zoomScaleNormal="100" workbookViewId="0">
      <selection activeCell="C39" sqref="C3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2" t="s">
        <v>61</v>
      </c>
      <c r="B1" s="122"/>
      <c r="C1" s="122"/>
      <c r="D1" s="122"/>
      <c r="E1" s="122"/>
      <c r="F1" s="17"/>
    </row>
    <row r="2" spans="1:6" ht="21" customHeight="1" x14ac:dyDescent="0.2">
      <c r="A2" s="3" t="s">
        <v>62</v>
      </c>
      <c r="B2" s="120" t="str">
        <f>'Summary and sign-off'!B2:F2</f>
        <v>Education Review Office</v>
      </c>
      <c r="C2" s="120"/>
      <c r="D2" s="120"/>
      <c r="E2" s="120"/>
      <c r="F2" s="17"/>
    </row>
    <row r="3" spans="1:6" ht="31.5" x14ac:dyDescent="0.2">
      <c r="A3" s="3" t="s">
        <v>63</v>
      </c>
      <c r="B3" s="120" t="str">
        <f>'Summary and sign-off'!B3:F3</f>
        <v>Nicholas Pole</v>
      </c>
      <c r="C3" s="120"/>
      <c r="D3" s="120"/>
      <c r="E3" s="120"/>
      <c r="F3" s="17"/>
    </row>
    <row r="4" spans="1:6" ht="21" customHeight="1" x14ac:dyDescent="0.2">
      <c r="A4" s="3" t="s">
        <v>64</v>
      </c>
      <c r="B4" s="120">
        <f>'Summary and sign-off'!B4:F4</f>
        <v>45108</v>
      </c>
      <c r="C4" s="120"/>
      <c r="D4" s="120"/>
      <c r="E4" s="120"/>
      <c r="F4" s="17"/>
    </row>
    <row r="5" spans="1:6" ht="21" customHeight="1" x14ac:dyDescent="0.2">
      <c r="A5" s="3" t="s">
        <v>65</v>
      </c>
      <c r="B5" s="120">
        <f>'Summary and sign-off'!B5:F5</f>
        <v>45473</v>
      </c>
      <c r="C5" s="120"/>
      <c r="D5" s="120"/>
      <c r="E5" s="120"/>
      <c r="F5" s="17"/>
    </row>
    <row r="6" spans="1:6" ht="21" customHeight="1" x14ac:dyDescent="0.2">
      <c r="A6" s="3" t="s">
        <v>66</v>
      </c>
      <c r="B6" s="115" t="s">
        <v>33</v>
      </c>
      <c r="C6" s="115"/>
      <c r="D6" s="115"/>
      <c r="E6" s="115"/>
      <c r="F6" s="17"/>
    </row>
    <row r="7" spans="1:6" ht="21" customHeight="1" x14ac:dyDescent="0.2">
      <c r="A7" s="3" t="s">
        <v>7</v>
      </c>
      <c r="B7" s="115"/>
      <c r="C7" s="115"/>
      <c r="D7" s="115"/>
      <c r="E7" s="115"/>
      <c r="F7" s="17"/>
    </row>
    <row r="8" spans="1:6" ht="36" customHeight="1" x14ac:dyDescent="0.2">
      <c r="A8" s="124" t="s">
        <v>67</v>
      </c>
      <c r="B8" s="125"/>
      <c r="C8" s="125"/>
      <c r="D8" s="125"/>
      <c r="E8" s="125"/>
      <c r="F8" s="19"/>
    </row>
    <row r="9" spans="1:6" ht="36" customHeight="1" x14ac:dyDescent="0.2">
      <c r="A9" s="126" t="s">
        <v>68</v>
      </c>
      <c r="B9" s="127"/>
      <c r="C9" s="127"/>
      <c r="D9" s="127"/>
      <c r="E9" s="127"/>
      <c r="F9" s="19"/>
    </row>
    <row r="10" spans="1:6" ht="24.75" customHeight="1" x14ac:dyDescent="0.2">
      <c r="A10" s="123" t="s">
        <v>69</v>
      </c>
      <c r="B10" s="128"/>
      <c r="C10" s="123"/>
      <c r="D10" s="123"/>
      <c r="E10" s="123"/>
      <c r="F10" s="29"/>
    </row>
    <row r="11" spans="1:6" ht="28.5" customHeight="1" x14ac:dyDescent="0.2">
      <c r="A11" s="24" t="s">
        <v>70</v>
      </c>
      <c r="B11" s="24" t="s">
        <v>71</v>
      </c>
      <c r="C11" s="24" t="s">
        <v>72</v>
      </c>
      <c r="D11" s="24" t="s">
        <v>73</v>
      </c>
      <c r="E11" s="24" t="s">
        <v>74</v>
      </c>
      <c r="F11" s="30"/>
    </row>
    <row r="12" spans="1:6" s="2" customFormat="1" ht="38.25" x14ac:dyDescent="0.2">
      <c r="A12" s="100" t="s">
        <v>140</v>
      </c>
      <c r="B12" s="101">
        <v>3417.23</v>
      </c>
      <c r="C12" s="102" t="s">
        <v>131</v>
      </c>
      <c r="D12" s="102" t="s">
        <v>124</v>
      </c>
      <c r="E12" s="103" t="s">
        <v>137</v>
      </c>
      <c r="F12" s="1"/>
    </row>
    <row r="13" spans="1:6" s="2" customFormat="1" x14ac:dyDescent="0.2">
      <c r="A13" s="100" t="s">
        <v>136</v>
      </c>
      <c r="B13" s="101">
        <v>1101.79</v>
      </c>
      <c r="C13" s="102" t="s">
        <v>131</v>
      </c>
      <c r="D13" s="102" t="s">
        <v>133</v>
      </c>
      <c r="E13" s="103" t="s">
        <v>135</v>
      </c>
      <c r="F13" s="1"/>
    </row>
    <row r="14" spans="1:6" s="2" customFormat="1" x14ac:dyDescent="0.2">
      <c r="A14" s="111"/>
      <c r="B14" s="101"/>
      <c r="C14" s="102"/>
      <c r="D14" s="102"/>
      <c r="E14" s="103"/>
      <c r="F14" s="1"/>
    </row>
    <row r="15" spans="1:6" s="2" customFormat="1" hidden="1" x14ac:dyDescent="0.2">
      <c r="A15" s="87"/>
      <c r="B15" s="88"/>
      <c r="C15" s="89"/>
      <c r="D15" s="89"/>
      <c r="E15" s="90"/>
      <c r="F15" s="1"/>
    </row>
    <row r="16" spans="1:6" ht="19.5" customHeight="1" x14ac:dyDescent="0.2">
      <c r="A16" s="55" t="s">
        <v>75</v>
      </c>
      <c r="B16" s="56">
        <f>SUM(B12:B15)</f>
        <v>4519.0200000000004</v>
      </c>
      <c r="C16" s="110" t="str">
        <f>IF(SUBTOTAL(3,B12:B15)=SUBTOTAL(103,B12:B15),'Summary and sign-off'!$A$48,'Summary and sign-off'!$A$49)</f>
        <v>Check - there are no hidden rows with data</v>
      </c>
      <c r="D16" s="121" t="str">
        <f>IF('Summary and sign-off'!F55='Summary and sign-off'!F54,'Summary and sign-off'!A51,'Summary and sign-off'!A50)</f>
        <v>Check - each entry provides sufficient information</v>
      </c>
      <c r="E16" s="121"/>
      <c r="F16" s="17"/>
    </row>
    <row r="17" spans="1:6" ht="10.5" customHeight="1" x14ac:dyDescent="0.2">
      <c r="A17" s="17"/>
      <c r="B17" s="19"/>
      <c r="C17" s="17"/>
      <c r="D17" s="17"/>
      <c r="E17" s="17"/>
      <c r="F17" s="17"/>
    </row>
    <row r="18" spans="1:6" ht="24.75" customHeight="1" x14ac:dyDescent="0.2">
      <c r="A18" s="123" t="s">
        <v>76</v>
      </c>
      <c r="B18" s="123"/>
      <c r="C18" s="123"/>
      <c r="D18" s="123"/>
      <c r="E18" s="123"/>
      <c r="F18" s="29"/>
    </row>
    <row r="19" spans="1:6" ht="32.450000000000003" customHeight="1" x14ac:dyDescent="0.2">
      <c r="A19" s="24" t="s">
        <v>70</v>
      </c>
      <c r="B19" s="24" t="s">
        <v>14</v>
      </c>
      <c r="C19" s="24" t="s">
        <v>77</v>
      </c>
      <c r="D19" s="24" t="s">
        <v>73</v>
      </c>
      <c r="E19" s="24" t="s">
        <v>74</v>
      </c>
      <c r="F19" s="30"/>
    </row>
    <row r="20" spans="1:6" s="2" customFormat="1" x14ac:dyDescent="0.2">
      <c r="A20" s="111" t="s">
        <v>180</v>
      </c>
      <c r="B20" s="101">
        <v>695.38</v>
      </c>
      <c r="C20" s="102" t="s">
        <v>127</v>
      </c>
      <c r="D20" s="102" t="s">
        <v>124</v>
      </c>
      <c r="E20" s="103" t="s">
        <v>125</v>
      </c>
      <c r="F20" s="1"/>
    </row>
    <row r="21" spans="1:6" s="2" customFormat="1" ht="25.5" x14ac:dyDescent="0.2">
      <c r="A21" s="111">
        <v>45132</v>
      </c>
      <c r="B21" s="101">
        <v>212.8</v>
      </c>
      <c r="C21" s="102" t="s">
        <v>127</v>
      </c>
      <c r="D21" s="102" t="s">
        <v>147</v>
      </c>
      <c r="E21" s="103" t="s">
        <v>171</v>
      </c>
      <c r="F21" s="1"/>
    </row>
    <row r="22" spans="1:6" s="2" customFormat="1" x14ac:dyDescent="0.2">
      <c r="A22" s="111"/>
      <c r="B22" s="101"/>
      <c r="C22" s="102"/>
      <c r="D22" s="102"/>
      <c r="E22" s="103"/>
      <c r="F22" s="1"/>
    </row>
    <row r="23" spans="1:6" s="2" customFormat="1" x14ac:dyDescent="0.2">
      <c r="A23" s="111">
        <v>45134</v>
      </c>
      <c r="B23" s="101">
        <v>32.090000000000003</v>
      </c>
      <c r="C23" s="102" t="s">
        <v>148</v>
      </c>
      <c r="D23" s="102" t="s">
        <v>149</v>
      </c>
      <c r="E23" s="103" t="s">
        <v>138</v>
      </c>
      <c r="F23" s="1"/>
    </row>
    <row r="24" spans="1:6" s="2" customFormat="1" x14ac:dyDescent="0.2">
      <c r="A24" s="111" t="s">
        <v>181</v>
      </c>
      <c r="B24" s="101">
        <v>625.86</v>
      </c>
      <c r="C24" s="102" t="s">
        <v>126</v>
      </c>
      <c r="D24" s="102" t="s">
        <v>124</v>
      </c>
      <c r="E24" s="103" t="s">
        <v>125</v>
      </c>
      <c r="F24" s="1"/>
    </row>
    <row r="25" spans="1:6" s="2" customFormat="1" x14ac:dyDescent="0.2">
      <c r="A25" s="111">
        <v>45134</v>
      </c>
      <c r="B25" s="101">
        <v>71.3</v>
      </c>
      <c r="C25" s="102" t="s">
        <v>126</v>
      </c>
      <c r="D25" s="102" t="s">
        <v>146</v>
      </c>
      <c r="E25" s="103" t="s">
        <v>125</v>
      </c>
      <c r="F25" s="1"/>
    </row>
    <row r="26" spans="1:6" s="2" customFormat="1" ht="25.5" x14ac:dyDescent="0.2">
      <c r="A26" s="111">
        <v>45135</v>
      </c>
      <c r="B26" s="101">
        <v>212.8</v>
      </c>
      <c r="C26" s="102" t="s">
        <v>126</v>
      </c>
      <c r="D26" s="102" t="s">
        <v>147</v>
      </c>
      <c r="E26" s="103" t="s">
        <v>171</v>
      </c>
      <c r="F26" s="1"/>
    </row>
    <row r="27" spans="1:6" s="2" customFormat="1" x14ac:dyDescent="0.2">
      <c r="A27" s="111">
        <v>45137</v>
      </c>
      <c r="B27" s="101">
        <f>35.73+14.35</f>
        <v>50.08</v>
      </c>
      <c r="C27" s="102" t="s">
        <v>150</v>
      </c>
      <c r="D27" s="102" t="s">
        <v>149</v>
      </c>
      <c r="E27" s="103" t="s">
        <v>138</v>
      </c>
      <c r="F27" s="1"/>
    </row>
    <row r="28" spans="1:6" s="2" customFormat="1" x14ac:dyDescent="0.2">
      <c r="A28" s="111"/>
      <c r="B28" s="101"/>
      <c r="C28" s="102"/>
      <c r="D28" s="102"/>
      <c r="E28" s="103"/>
      <c r="F28" s="1"/>
    </row>
    <row r="29" spans="1:6" s="2" customFormat="1" x14ac:dyDescent="0.2">
      <c r="A29" s="111">
        <v>45174</v>
      </c>
      <c r="B29" s="101">
        <v>420.04</v>
      </c>
      <c r="C29" s="102" t="s">
        <v>128</v>
      </c>
      <c r="D29" s="102" t="s">
        <v>124</v>
      </c>
      <c r="E29" s="103" t="s">
        <v>125</v>
      </c>
      <c r="F29" s="1"/>
    </row>
    <row r="30" spans="1:6" s="2" customFormat="1" x14ac:dyDescent="0.2">
      <c r="A30" s="111">
        <v>45174</v>
      </c>
      <c r="B30" s="101">
        <v>45.9</v>
      </c>
      <c r="C30" s="102" t="s">
        <v>172</v>
      </c>
      <c r="D30" s="102" t="s">
        <v>151</v>
      </c>
      <c r="E30" s="103" t="s">
        <v>125</v>
      </c>
      <c r="F30" s="1"/>
    </row>
    <row r="31" spans="1:6" s="2" customFormat="1" x14ac:dyDescent="0.2">
      <c r="A31" s="111">
        <v>45174</v>
      </c>
      <c r="B31" s="101">
        <v>37.39</v>
      </c>
      <c r="C31" s="102" t="s">
        <v>152</v>
      </c>
      <c r="D31" s="102" t="s">
        <v>146</v>
      </c>
      <c r="E31" s="103" t="s">
        <v>138</v>
      </c>
      <c r="F31" s="1"/>
    </row>
    <row r="32" spans="1:6" s="2" customFormat="1" x14ac:dyDescent="0.2">
      <c r="A32" s="111"/>
      <c r="B32" s="101"/>
      <c r="C32" s="102"/>
      <c r="D32" s="102"/>
      <c r="E32" s="103"/>
      <c r="F32" s="1"/>
    </row>
    <row r="33" spans="1:6" s="2" customFormat="1" x14ac:dyDescent="0.2">
      <c r="A33" s="111" t="s">
        <v>182</v>
      </c>
      <c r="B33" s="101">
        <v>590.53</v>
      </c>
      <c r="C33" s="102" t="s">
        <v>129</v>
      </c>
      <c r="D33" s="102" t="s">
        <v>124</v>
      </c>
      <c r="E33" s="103" t="s">
        <v>130</v>
      </c>
      <c r="F33" s="1"/>
    </row>
    <row r="34" spans="1:6" s="2" customFormat="1" x14ac:dyDescent="0.2">
      <c r="A34" s="111"/>
      <c r="B34" s="101"/>
      <c r="C34" s="102"/>
      <c r="D34" s="102"/>
      <c r="E34" s="103"/>
      <c r="F34" s="1"/>
    </row>
    <row r="35" spans="1:6" s="2" customFormat="1" x14ac:dyDescent="0.2">
      <c r="A35" s="111">
        <v>45195</v>
      </c>
      <c r="B35" s="101">
        <v>202.7</v>
      </c>
      <c r="C35" s="102" t="s">
        <v>132</v>
      </c>
      <c r="D35" s="102" t="s">
        <v>133</v>
      </c>
      <c r="E35" s="103" t="s">
        <v>134</v>
      </c>
      <c r="F35" s="1"/>
    </row>
    <row r="36" spans="1:6" s="2" customFormat="1" x14ac:dyDescent="0.2">
      <c r="A36" s="111">
        <v>45195</v>
      </c>
      <c r="B36" s="101">
        <v>409.45</v>
      </c>
      <c r="C36" s="102" t="s">
        <v>132</v>
      </c>
      <c r="D36" s="102" t="s">
        <v>147</v>
      </c>
      <c r="E36" s="103" t="s">
        <v>173</v>
      </c>
      <c r="F36" s="1"/>
    </row>
    <row r="37" spans="1:6" s="2" customFormat="1" x14ac:dyDescent="0.2">
      <c r="A37" s="111"/>
      <c r="B37" s="101"/>
      <c r="C37" s="102"/>
      <c r="D37" s="102"/>
      <c r="E37" s="103"/>
      <c r="F37" s="1"/>
    </row>
    <row r="38" spans="1:6" s="2" customFormat="1" x14ac:dyDescent="0.2">
      <c r="A38" s="111">
        <v>45298</v>
      </c>
      <c r="B38" s="101">
        <v>464.75</v>
      </c>
      <c r="C38" s="102" t="s">
        <v>185</v>
      </c>
      <c r="D38" s="102" t="s">
        <v>124</v>
      </c>
      <c r="E38" s="103" t="s">
        <v>138</v>
      </c>
      <c r="F38" s="1"/>
    </row>
    <row r="39" spans="1:6" s="2" customFormat="1" x14ac:dyDescent="0.2">
      <c r="A39" s="111">
        <v>45298</v>
      </c>
      <c r="B39" s="101">
        <v>40.270000000000003</v>
      </c>
      <c r="C39" s="102" t="s">
        <v>154</v>
      </c>
      <c r="D39" s="102" t="s">
        <v>149</v>
      </c>
      <c r="E39" s="103" t="s">
        <v>138</v>
      </c>
      <c r="F39" s="1"/>
    </row>
    <row r="40" spans="1:6" s="2" customFormat="1" x14ac:dyDescent="0.2">
      <c r="A40" s="111"/>
      <c r="B40" s="101"/>
      <c r="C40" s="102"/>
      <c r="D40" s="102"/>
      <c r="E40" s="103"/>
      <c r="F40" s="1"/>
    </row>
    <row r="41" spans="1:6" s="2" customFormat="1" x14ac:dyDescent="0.2">
      <c r="A41" s="111">
        <v>45421</v>
      </c>
      <c r="B41" s="101">
        <v>533.08000000000004</v>
      </c>
      <c r="C41" s="102" t="s">
        <v>139</v>
      </c>
      <c r="D41" s="102" t="s">
        <v>124</v>
      </c>
      <c r="E41" s="103" t="s">
        <v>125</v>
      </c>
      <c r="F41" s="1"/>
    </row>
    <row r="42" spans="1:6" s="2" customFormat="1" x14ac:dyDescent="0.2">
      <c r="A42" s="111"/>
      <c r="B42" s="101"/>
      <c r="C42" s="102"/>
      <c r="D42" s="102"/>
      <c r="E42" s="103"/>
      <c r="F42" s="1"/>
    </row>
    <row r="43" spans="1:6" s="2" customFormat="1" x14ac:dyDescent="0.2">
      <c r="A43" s="111" t="s">
        <v>183</v>
      </c>
      <c r="B43" s="101">
        <v>265.69</v>
      </c>
      <c r="C43" s="102" t="s">
        <v>175</v>
      </c>
      <c r="D43" s="102" t="s">
        <v>124</v>
      </c>
      <c r="E43" s="103" t="s">
        <v>125</v>
      </c>
      <c r="F43" s="1"/>
    </row>
    <row r="44" spans="1:6" s="2" customFormat="1" x14ac:dyDescent="0.2">
      <c r="A44" s="100"/>
      <c r="B44" s="101"/>
      <c r="C44" s="102"/>
      <c r="D44" s="102"/>
      <c r="E44" s="103"/>
      <c r="F44" s="1"/>
    </row>
    <row r="45" spans="1:6" s="2" customFormat="1" x14ac:dyDescent="0.2">
      <c r="A45" s="100" t="s">
        <v>184</v>
      </c>
      <c r="B45" s="101">
        <v>439.71</v>
      </c>
      <c r="C45" s="102" t="s">
        <v>176</v>
      </c>
      <c r="D45" s="102" t="s">
        <v>124</v>
      </c>
      <c r="E45" s="103" t="s">
        <v>125</v>
      </c>
      <c r="F45" s="1"/>
    </row>
    <row r="46" spans="1:6" s="2" customFormat="1" x14ac:dyDescent="0.2">
      <c r="A46" s="100"/>
      <c r="B46" s="101"/>
      <c r="C46" s="102"/>
      <c r="D46" s="102"/>
      <c r="E46" s="103"/>
      <c r="F46" s="1"/>
    </row>
    <row r="47" spans="1:6" s="2" customFormat="1" hidden="1" x14ac:dyDescent="0.2">
      <c r="A47" s="91"/>
      <c r="B47" s="92"/>
      <c r="C47" s="93"/>
      <c r="D47" s="93"/>
      <c r="E47" s="94"/>
      <c r="F47" s="1"/>
    </row>
    <row r="48" spans="1:6" ht="19.5" customHeight="1" x14ac:dyDescent="0.2">
      <c r="A48" s="55" t="s">
        <v>78</v>
      </c>
      <c r="B48" s="56">
        <f>SUM(B20:B47)</f>
        <v>5349.82</v>
      </c>
      <c r="C48" s="110" t="str">
        <f>IF(SUBTOTAL(3,B20:B47)=SUBTOTAL(103,B20:B47),'Summary and sign-off'!$A$48,'Summary and sign-off'!$A$49)</f>
        <v>Check - there are no hidden rows with data</v>
      </c>
      <c r="D48" s="121" t="str">
        <f>IF('Summary and sign-off'!F56='Summary and sign-off'!F54,'Summary and sign-off'!A51,'Summary and sign-off'!A50)</f>
        <v>Check - each entry provides sufficient information</v>
      </c>
      <c r="E48" s="121"/>
      <c r="F48" s="17"/>
    </row>
    <row r="49" spans="1:6" ht="10.5" customHeight="1" x14ac:dyDescent="0.2">
      <c r="A49" s="17"/>
      <c r="B49" s="19"/>
      <c r="C49" s="17"/>
      <c r="D49" s="17"/>
      <c r="E49" s="17"/>
      <c r="F49" s="17"/>
    </row>
    <row r="50" spans="1:6" ht="24.75" customHeight="1" x14ac:dyDescent="0.2">
      <c r="A50" s="123" t="s">
        <v>79</v>
      </c>
      <c r="B50" s="123"/>
      <c r="C50" s="123"/>
      <c r="D50" s="123"/>
      <c r="E50" s="123"/>
      <c r="F50" s="17"/>
    </row>
    <row r="51" spans="1:6" ht="27" customHeight="1" x14ac:dyDescent="0.2">
      <c r="A51" s="24" t="s">
        <v>70</v>
      </c>
      <c r="B51" s="24" t="s">
        <v>14</v>
      </c>
      <c r="C51" s="24" t="s">
        <v>80</v>
      </c>
      <c r="D51" s="24" t="s">
        <v>81</v>
      </c>
      <c r="E51" s="24" t="s">
        <v>74</v>
      </c>
      <c r="F51" s="28"/>
    </row>
    <row r="52" spans="1:6" s="2" customFormat="1" x14ac:dyDescent="0.2">
      <c r="A52" s="111">
        <v>45180</v>
      </c>
      <c r="B52" s="101">
        <v>14.43</v>
      </c>
      <c r="C52" s="102" t="s">
        <v>153</v>
      </c>
      <c r="D52" s="102" t="s">
        <v>149</v>
      </c>
      <c r="E52" s="103" t="s">
        <v>138</v>
      </c>
      <c r="F52" s="1"/>
    </row>
    <row r="53" spans="1:6" s="2" customFormat="1" x14ac:dyDescent="0.2">
      <c r="A53" s="111"/>
      <c r="B53" s="101"/>
      <c r="C53" s="102"/>
      <c r="D53" s="102"/>
      <c r="E53" s="103"/>
      <c r="F53" s="1"/>
    </row>
    <row r="54" spans="1:6" s="2" customFormat="1" x14ac:dyDescent="0.2">
      <c r="A54" s="111">
        <v>45238</v>
      </c>
      <c r="B54" s="101">
        <v>27.07</v>
      </c>
      <c r="C54" s="102" t="s">
        <v>179</v>
      </c>
      <c r="D54" s="102" t="s">
        <v>149</v>
      </c>
      <c r="E54" s="103" t="s">
        <v>138</v>
      </c>
      <c r="F54" s="1"/>
    </row>
    <row r="55" spans="1:6" s="2" customFormat="1" x14ac:dyDescent="0.2">
      <c r="A55" s="111"/>
      <c r="B55" s="101"/>
      <c r="C55" s="102"/>
      <c r="D55" s="102"/>
      <c r="E55" s="103"/>
      <c r="F55" s="1"/>
    </row>
    <row r="56" spans="1:6" s="2" customFormat="1" hidden="1" x14ac:dyDescent="0.2">
      <c r="A56" s="78"/>
      <c r="B56" s="79"/>
      <c r="C56" s="80"/>
      <c r="D56" s="80"/>
      <c r="E56" s="81"/>
      <c r="F56" s="1"/>
    </row>
    <row r="57" spans="1:6" ht="19.5" customHeight="1" x14ac:dyDescent="0.2">
      <c r="A57" s="55" t="s">
        <v>82</v>
      </c>
      <c r="B57" s="56">
        <f>SUM(B52:B56)</f>
        <v>41.5</v>
      </c>
      <c r="C57" s="110" t="str">
        <f>IF(SUBTOTAL(3,B52:B56)=SUBTOTAL(103,B52:B56),'Summary and sign-off'!$A$48,'Summary and sign-off'!$A$49)</f>
        <v>Check - there are no hidden rows with data</v>
      </c>
      <c r="D57" s="121" t="str">
        <f>IF('Summary and sign-off'!F57='Summary and sign-off'!F54,'Summary and sign-off'!A51,'Summary and sign-off'!A50)</f>
        <v>Check - each entry provides sufficient information</v>
      </c>
      <c r="E57" s="121"/>
      <c r="F57" s="17"/>
    </row>
    <row r="58" spans="1:6" ht="10.5" customHeight="1" x14ac:dyDescent="0.2">
      <c r="A58" s="17"/>
      <c r="B58" s="43"/>
      <c r="C58" s="19"/>
      <c r="D58" s="17"/>
      <c r="E58" s="17"/>
      <c r="F58" s="17"/>
    </row>
    <row r="59" spans="1:6" ht="34.5" customHeight="1" x14ac:dyDescent="0.2">
      <c r="A59" s="31" t="s">
        <v>83</v>
      </c>
      <c r="B59" s="44">
        <f>B16+B48+B57</f>
        <v>9910.34</v>
      </c>
      <c r="C59" s="32"/>
      <c r="D59" s="32"/>
      <c r="E59" s="32"/>
      <c r="F59" s="17"/>
    </row>
    <row r="60" spans="1:6" x14ac:dyDescent="0.2">
      <c r="A60" s="17"/>
      <c r="B60" s="19"/>
      <c r="C60" s="17"/>
      <c r="D60" s="17"/>
      <c r="E60" s="17"/>
      <c r="F60" s="17"/>
    </row>
    <row r="61" spans="1:6" x14ac:dyDescent="0.2">
      <c r="A61" s="18" t="s">
        <v>25</v>
      </c>
      <c r="B61" s="19"/>
      <c r="C61" s="17"/>
      <c r="D61" s="17"/>
      <c r="E61" s="17"/>
      <c r="F61" s="17"/>
    </row>
    <row r="62" spans="1:6" ht="12.6" customHeight="1" x14ac:dyDescent="0.2">
      <c r="A62" s="20" t="s">
        <v>84</v>
      </c>
      <c r="F62" s="17"/>
    </row>
    <row r="63" spans="1:6" ht="12.95" customHeight="1" x14ac:dyDescent="0.2">
      <c r="A63" s="20" t="s">
        <v>85</v>
      </c>
      <c r="B63" s="17"/>
      <c r="D63" s="17"/>
      <c r="F63" s="17"/>
    </row>
    <row r="64" spans="1:6" x14ac:dyDescent="0.2">
      <c r="A64" s="20" t="s">
        <v>86</v>
      </c>
      <c r="F64" s="17"/>
    </row>
    <row r="65" spans="1:6" x14ac:dyDescent="0.2">
      <c r="A65" s="20" t="s">
        <v>31</v>
      </c>
      <c r="B65" s="19"/>
      <c r="C65" s="17"/>
      <c r="D65" s="17"/>
      <c r="E65" s="17"/>
      <c r="F65" s="17"/>
    </row>
    <row r="66" spans="1:6" ht="12.95" customHeight="1" x14ac:dyDescent="0.2">
      <c r="A66" s="20" t="s">
        <v>87</v>
      </c>
      <c r="B66" s="17"/>
      <c r="D66" s="17"/>
      <c r="F66" s="17"/>
    </row>
    <row r="67" spans="1:6" x14ac:dyDescent="0.2">
      <c r="A67" s="20" t="s">
        <v>88</v>
      </c>
      <c r="F67" s="17"/>
    </row>
    <row r="68" spans="1:6" x14ac:dyDescent="0.2">
      <c r="A68" s="20" t="s">
        <v>89</v>
      </c>
      <c r="B68" s="20"/>
      <c r="C68" s="20"/>
      <c r="D68" s="20"/>
      <c r="F68" s="17"/>
    </row>
    <row r="69" spans="1:6" x14ac:dyDescent="0.2">
      <c r="A69" s="26"/>
      <c r="B69" s="17"/>
      <c r="C69" s="17"/>
      <c r="D69" s="17"/>
      <c r="E69" s="17"/>
      <c r="F69" s="17"/>
    </row>
    <row r="70" spans="1:6" hidden="1" x14ac:dyDescent="0.2">
      <c r="A70" s="26"/>
      <c r="B70" s="17"/>
      <c r="C70" s="17"/>
      <c r="D70" s="17"/>
      <c r="E70" s="17"/>
      <c r="F70" s="17"/>
    </row>
    <row r="71" spans="1:6" x14ac:dyDescent="0.2"/>
    <row r="72" spans="1:6" x14ac:dyDescent="0.2"/>
    <row r="73" spans="1:6" x14ac:dyDescent="0.2"/>
    <row r="74" spans="1:6" x14ac:dyDescent="0.2"/>
    <row r="75" spans="1:6" ht="12.75" hidden="1" customHeight="1" x14ac:dyDescent="0.2"/>
    <row r="76" spans="1:6" x14ac:dyDescent="0.2"/>
    <row r="77" spans="1:6" x14ac:dyDescent="0.2"/>
    <row r="78" spans="1:6" hidden="1" x14ac:dyDescent="0.2">
      <c r="A78" s="26"/>
      <c r="B78" s="17"/>
      <c r="C78" s="17"/>
      <c r="D78" s="17"/>
      <c r="E78" s="17"/>
      <c r="F78" s="17"/>
    </row>
    <row r="79" spans="1:6" hidden="1" x14ac:dyDescent="0.2">
      <c r="A79" s="26"/>
      <c r="B79" s="17"/>
      <c r="C79" s="17"/>
      <c r="D79" s="17"/>
      <c r="E79" s="17"/>
      <c r="F79" s="17"/>
    </row>
    <row r="80" spans="1:6" hidden="1" x14ac:dyDescent="0.2">
      <c r="A80" s="26"/>
      <c r="B80" s="17"/>
      <c r="C80" s="17"/>
      <c r="D80" s="17"/>
      <c r="E80" s="17"/>
      <c r="F80" s="17"/>
    </row>
    <row r="81" spans="1:6" hidden="1" x14ac:dyDescent="0.2">
      <c r="A81" s="26"/>
      <c r="B81" s="17"/>
      <c r="C81" s="17"/>
      <c r="D81" s="17"/>
      <c r="E81" s="17"/>
      <c r="F81" s="17"/>
    </row>
    <row r="82" spans="1:6" hidden="1" x14ac:dyDescent="0.2">
      <c r="A82" s="26"/>
      <c r="B82" s="17"/>
      <c r="C82" s="17"/>
      <c r="D82" s="17"/>
      <c r="E82" s="17"/>
      <c r="F82" s="17"/>
    </row>
    <row r="83" spans="1:6" x14ac:dyDescent="0.2"/>
    <row r="84" spans="1:6" x14ac:dyDescent="0.2"/>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sheetData>
  <sheetProtection sheet="1" formatCells="0" formatRows="0" insertColumns="0" insertRows="0" deleteRows="0"/>
  <mergeCells count="15">
    <mergeCell ref="B7:E7"/>
    <mergeCell ref="B5:E5"/>
    <mergeCell ref="D57:E57"/>
    <mergeCell ref="A1:E1"/>
    <mergeCell ref="A18:E18"/>
    <mergeCell ref="A50:E50"/>
    <mergeCell ref="B2:E2"/>
    <mergeCell ref="B3:E3"/>
    <mergeCell ref="B4:E4"/>
    <mergeCell ref="A8:E8"/>
    <mergeCell ref="A9:E9"/>
    <mergeCell ref="B6:E6"/>
    <mergeCell ref="D16:E16"/>
    <mergeCell ref="D48:E4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A24 A46:A47 A12:A14 A15 A52:A53 A5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1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4:A55 A25:A4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B52:B56 B12:B15 B20:B47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2" t="s">
        <v>61</v>
      </c>
      <c r="B1" s="122"/>
      <c r="C1" s="122"/>
      <c r="D1" s="122"/>
      <c r="E1" s="122"/>
    </row>
    <row r="2" spans="1:6" ht="21" customHeight="1" x14ac:dyDescent="0.2">
      <c r="A2" s="3" t="s">
        <v>62</v>
      </c>
      <c r="B2" s="120" t="str">
        <f>'Summary and sign-off'!B2:F2</f>
        <v>Education Review Office</v>
      </c>
      <c r="C2" s="120"/>
      <c r="D2" s="120"/>
      <c r="E2" s="120"/>
    </row>
    <row r="3" spans="1:6" ht="31.5" x14ac:dyDescent="0.2">
      <c r="A3" s="3" t="s">
        <v>63</v>
      </c>
      <c r="B3" s="120" t="str">
        <f>'Summary and sign-off'!B3:F3</f>
        <v>Nicholas Pole</v>
      </c>
      <c r="C3" s="120"/>
      <c r="D3" s="120"/>
      <c r="E3" s="120"/>
    </row>
    <row r="4" spans="1:6" ht="21" customHeight="1" x14ac:dyDescent="0.2">
      <c r="A4" s="3" t="s">
        <v>64</v>
      </c>
      <c r="B4" s="120">
        <f>'Summary and sign-off'!B4:F4</f>
        <v>45108</v>
      </c>
      <c r="C4" s="120"/>
      <c r="D4" s="120"/>
      <c r="E4" s="120"/>
    </row>
    <row r="5" spans="1:6" ht="21" customHeight="1" x14ac:dyDescent="0.2">
      <c r="A5" s="3" t="s">
        <v>65</v>
      </c>
      <c r="B5" s="120">
        <f>'Summary and sign-off'!B5:F5</f>
        <v>45473</v>
      </c>
      <c r="C5" s="120"/>
      <c r="D5" s="120"/>
      <c r="E5" s="120"/>
    </row>
    <row r="6" spans="1:6" ht="21" customHeight="1" x14ac:dyDescent="0.2">
      <c r="A6" s="3" t="s">
        <v>66</v>
      </c>
      <c r="B6" s="115" t="s">
        <v>33</v>
      </c>
      <c r="C6" s="115"/>
      <c r="D6" s="115"/>
      <c r="E6" s="115"/>
    </row>
    <row r="7" spans="1:6" ht="21" customHeight="1" x14ac:dyDescent="0.2">
      <c r="A7" s="3" t="s">
        <v>7</v>
      </c>
      <c r="B7" s="115"/>
      <c r="C7" s="115"/>
      <c r="D7" s="115"/>
      <c r="E7" s="115"/>
    </row>
    <row r="8" spans="1:6" ht="35.25" customHeight="1" x14ac:dyDescent="0.25">
      <c r="A8" s="131" t="s">
        <v>90</v>
      </c>
      <c r="B8" s="131"/>
      <c r="C8" s="132"/>
      <c r="D8" s="132"/>
      <c r="E8" s="132"/>
      <c r="F8" s="27"/>
    </row>
    <row r="9" spans="1:6" ht="35.25" customHeight="1" x14ac:dyDescent="0.25">
      <c r="A9" s="129" t="s">
        <v>91</v>
      </c>
      <c r="B9" s="130"/>
      <c r="C9" s="130"/>
      <c r="D9" s="130"/>
      <c r="E9" s="130"/>
      <c r="F9" s="27"/>
    </row>
    <row r="10" spans="1:6" ht="27" customHeight="1" x14ac:dyDescent="0.2">
      <c r="A10" s="24" t="s">
        <v>92</v>
      </c>
      <c r="B10" s="24" t="s">
        <v>14</v>
      </c>
      <c r="C10" s="24" t="s">
        <v>93</v>
      </c>
      <c r="D10" s="24" t="s">
        <v>94</v>
      </c>
      <c r="E10" s="24" t="s">
        <v>74</v>
      </c>
      <c r="F10" s="20"/>
    </row>
    <row r="11" spans="1:6" s="2" customFormat="1" ht="25.5" x14ac:dyDescent="0.2">
      <c r="A11" s="104" t="s">
        <v>174</v>
      </c>
      <c r="B11" s="101"/>
      <c r="C11" s="104"/>
      <c r="D11" s="104"/>
      <c r="E11" s="105"/>
    </row>
    <row r="12" spans="1:6" s="2" customFormat="1" x14ac:dyDescent="0.2">
      <c r="A12" s="100"/>
      <c r="B12" s="101"/>
      <c r="C12" s="104"/>
      <c r="D12" s="104"/>
      <c r="E12" s="105"/>
    </row>
    <row r="13" spans="1:6" s="2" customFormat="1" ht="11.25" hidden="1" customHeight="1" x14ac:dyDescent="0.2">
      <c r="A13" s="82"/>
      <c r="B13" s="79"/>
      <c r="C13" s="83"/>
      <c r="D13" s="83"/>
      <c r="E13" s="84"/>
    </row>
    <row r="14" spans="1:6" ht="34.5" customHeight="1" x14ac:dyDescent="0.2">
      <c r="A14" s="39" t="s">
        <v>95</v>
      </c>
      <c r="B14" s="48">
        <f>SUM(B11:B13)</f>
        <v>0</v>
      </c>
      <c r="C14" s="54" t="str">
        <f>IF(SUBTOTAL(3,B11:B13)=SUBTOTAL(103,B11:B13),'Summary and sign-off'!$A$48,'Summary and sign-off'!$A$49)</f>
        <v>Check - there are no hidden rows with data</v>
      </c>
      <c r="D14" s="121" t="str">
        <f>IF('Summary and sign-off'!F58='Summary and sign-off'!F54,'Summary and sign-off'!A51,'Summary and sign-off'!A50)</f>
        <v>Check - each entry provides sufficient information</v>
      </c>
      <c r="E14" s="121"/>
      <c r="F14" s="2"/>
    </row>
    <row r="15" spans="1:6" x14ac:dyDescent="0.2">
      <c r="A15" s="18"/>
      <c r="B15" s="17"/>
      <c r="C15" s="17"/>
      <c r="D15" s="17"/>
      <c r="E15" s="17"/>
    </row>
    <row r="16" spans="1:6" x14ac:dyDescent="0.2">
      <c r="A16" s="18" t="s">
        <v>25</v>
      </c>
      <c r="B16" s="19"/>
      <c r="C16" s="17"/>
      <c r="D16" s="17"/>
      <c r="E16" s="17"/>
    </row>
    <row r="17" spans="1:6" ht="12.75" customHeight="1" x14ac:dyDescent="0.2">
      <c r="A17" s="20" t="s">
        <v>96</v>
      </c>
      <c r="B17" s="20"/>
      <c r="C17" s="20"/>
      <c r="D17" s="20"/>
      <c r="E17" s="20"/>
    </row>
    <row r="18" spans="1:6" x14ac:dyDescent="0.2">
      <c r="A18" s="20" t="s">
        <v>97</v>
      </c>
      <c r="B18" s="20"/>
      <c r="C18" s="28"/>
      <c r="D18" s="28"/>
      <c r="E18" s="28"/>
    </row>
    <row r="19" spans="1:6" x14ac:dyDescent="0.2">
      <c r="A19" s="20" t="s">
        <v>31</v>
      </c>
      <c r="B19" s="19"/>
      <c r="C19" s="17"/>
      <c r="D19" s="17"/>
      <c r="E19" s="17"/>
      <c r="F19" s="17"/>
    </row>
    <row r="20" spans="1:6" x14ac:dyDescent="0.2">
      <c r="A20" s="20" t="s">
        <v>98</v>
      </c>
      <c r="B20" s="20"/>
      <c r="C20" s="28"/>
      <c r="D20" s="28"/>
      <c r="E20" s="28"/>
    </row>
    <row r="21" spans="1:6" ht="12.75" customHeight="1" x14ac:dyDescent="0.2">
      <c r="A21" s="20" t="s">
        <v>99</v>
      </c>
      <c r="B21" s="20"/>
      <c r="C21" s="22"/>
      <c r="D21" s="22"/>
      <c r="E21" s="22"/>
    </row>
    <row r="22" spans="1:6" x14ac:dyDescent="0.2">
      <c r="A22" s="17"/>
      <c r="B22" s="17"/>
      <c r="C22" s="17"/>
      <c r="D22" s="17"/>
      <c r="E22" s="17"/>
    </row>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2" t="s">
        <v>61</v>
      </c>
      <c r="B1" s="122"/>
      <c r="C1" s="122"/>
      <c r="D1" s="122"/>
      <c r="E1" s="122"/>
    </row>
    <row r="2" spans="1:6" ht="21" customHeight="1" x14ac:dyDescent="0.2">
      <c r="A2" s="3" t="s">
        <v>62</v>
      </c>
      <c r="B2" s="120" t="str">
        <f>'Summary and sign-off'!B2:F2</f>
        <v>Education Review Office</v>
      </c>
      <c r="C2" s="120"/>
      <c r="D2" s="120"/>
      <c r="E2" s="120"/>
    </row>
    <row r="3" spans="1:6" ht="31.5" x14ac:dyDescent="0.2">
      <c r="A3" s="3" t="s">
        <v>100</v>
      </c>
      <c r="B3" s="120" t="str">
        <f>'Summary and sign-off'!B3:F3</f>
        <v>Nicholas Pole</v>
      </c>
      <c r="C3" s="120"/>
      <c r="D3" s="120"/>
      <c r="E3" s="120"/>
    </row>
    <row r="4" spans="1:6" ht="21" customHeight="1" x14ac:dyDescent="0.2">
      <c r="A4" s="3" t="s">
        <v>64</v>
      </c>
      <c r="B4" s="120">
        <f>'Summary and sign-off'!B4:F4</f>
        <v>45108</v>
      </c>
      <c r="C4" s="120"/>
      <c r="D4" s="120"/>
      <c r="E4" s="120"/>
    </row>
    <row r="5" spans="1:6" ht="21" customHeight="1" x14ac:dyDescent="0.2">
      <c r="A5" s="3" t="s">
        <v>65</v>
      </c>
      <c r="B5" s="120">
        <f>'Summary and sign-off'!B5:F5</f>
        <v>45473</v>
      </c>
      <c r="C5" s="120"/>
      <c r="D5" s="120"/>
      <c r="E5" s="120"/>
    </row>
    <row r="6" spans="1:6" ht="21" customHeight="1" x14ac:dyDescent="0.2">
      <c r="A6" s="3" t="s">
        <v>66</v>
      </c>
      <c r="B6" s="115" t="s">
        <v>33</v>
      </c>
      <c r="C6" s="115"/>
      <c r="D6" s="115"/>
      <c r="E6" s="115"/>
      <c r="F6" s="23"/>
    </row>
    <row r="7" spans="1:6" ht="21" customHeight="1" x14ac:dyDescent="0.2">
      <c r="A7" s="3" t="s">
        <v>7</v>
      </c>
      <c r="B7" s="115" t="s">
        <v>35</v>
      </c>
      <c r="C7" s="115"/>
      <c r="D7" s="115"/>
      <c r="E7" s="115"/>
      <c r="F7" s="23"/>
    </row>
    <row r="8" spans="1:6" ht="35.25" customHeight="1" x14ac:dyDescent="0.2">
      <c r="A8" s="125" t="s">
        <v>101</v>
      </c>
      <c r="B8" s="125"/>
      <c r="C8" s="132"/>
      <c r="D8" s="132"/>
      <c r="E8" s="132"/>
    </row>
    <row r="9" spans="1:6" ht="35.25" customHeight="1" x14ac:dyDescent="0.2">
      <c r="A9" s="133" t="s">
        <v>102</v>
      </c>
      <c r="B9" s="134"/>
      <c r="C9" s="134"/>
      <c r="D9" s="134"/>
      <c r="E9" s="134"/>
    </row>
    <row r="10" spans="1:6" ht="27" customHeight="1" x14ac:dyDescent="0.2">
      <c r="A10" s="24" t="s">
        <v>70</v>
      </c>
      <c r="B10" s="24" t="s">
        <v>14</v>
      </c>
      <c r="C10" s="24" t="s">
        <v>103</v>
      </c>
      <c r="D10" s="24" t="s">
        <v>104</v>
      </c>
      <c r="E10" s="24" t="s">
        <v>74</v>
      </c>
      <c r="F10" s="20"/>
    </row>
    <row r="11" spans="1:6" s="2" customFormat="1" hidden="1" x14ac:dyDescent="0.2">
      <c r="A11" s="82"/>
      <c r="B11" s="79"/>
      <c r="C11" s="83"/>
      <c r="D11" s="83"/>
      <c r="E11" s="84"/>
    </row>
    <row r="12" spans="1:6" s="2" customFormat="1" x14ac:dyDescent="0.2">
      <c r="A12" s="111">
        <v>45108</v>
      </c>
      <c r="B12" s="101">
        <v>22</v>
      </c>
      <c r="C12" s="104" t="s">
        <v>159</v>
      </c>
      <c r="D12" s="104" t="s">
        <v>155</v>
      </c>
      <c r="E12" s="105"/>
    </row>
    <row r="13" spans="1:6" s="2" customFormat="1" x14ac:dyDescent="0.2">
      <c r="A13" s="111">
        <v>45139</v>
      </c>
      <c r="B13" s="101">
        <v>22</v>
      </c>
      <c r="C13" s="104" t="s">
        <v>160</v>
      </c>
      <c r="D13" s="104" t="s">
        <v>155</v>
      </c>
      <c r="E13" s="105"/>
    </row>
    <row r="14" spans="1:6" s="2" customFormat="1" x14ac:dyDescent="0.2">
      <c r="A14" s="111">
        <v>45170</v>
      </c>
      <c r="B14" s="101">
        <v>22</v>
      </c>
      <c r="C14" s="104" t="s">
        <v>161</v>
      </c>
      <c r="D14" s="104" t="s">
        <v>155</v>
      </c>
      <c r="E14" s="105"/>
    </row>
    <row r="15" spans="1:6" s="2" customFormat="1" x14ac:dyDescent="0.2">
      <c r="A15" s="111">
        <v>45200</v>
      </c>
      <c r="B15" s="101">
        <v>22</v>
      </c>
      <c r="C15" s="104" t="s">
        <v>162</v>
      </c>
      <c r="D15" s="104" t="s">
        <v>155</v>
      </c>
      <c r="E15" s="105"/>
    </row>
    <row r="16" spans="1:6" s="2" customFormat="1" x14ac:dyDescent="0.2">
      <c r="A16" s="111">
        <v>45231</v>
      </c>
      <c r="B16" s="101">
        <v>22</v>
      </c>
      <c r="C16" s="104" t="s">
        <v>163</v>
      </c>
      <c r="D16" s="104" t="s">
        <v>155</v>
      </c>
      <c r="E16" s="105"/>
    </row>
    <row r="17" spans="1:5" s="2" customFormat="1" x14ac:dyDescent="0.2">
      <c r="A17" s="111">
        <v>45261</v>
      </c>
      <c r="B17" s="101">
        <v>22</v>
      </c>
      <c r="C17" s="104" t="s">
        <v>164</v>
      </c>
      <c r="D17" s="104" t="s">
        <v>155</v>
      </c>
      <c r="E17" s="105"/>
    </row>
    <row r="18" spans="1:5" s="2" customFormat="1" x14ac:dyDescent="0.2">
      <c r="A18" s="111">
        <v>44927</v>
      </c>
      <c r="B18" s="101">
        <v>22</v>
      </c>
      <c r="C18" s="104" t="s">
        <v>165</v>
      </c>
      <c r="D18" s="104" t="s">
        <v>155</v>
      </c>
      <c r="E18" s="105"/>
    </row>
    <row r="19" spans="1:5" s="2" customFormat="1" x14ac:dyDescent="0.2">
      <c r="A19" s="111">
        <v>45323</v>
      </c>
      <c r="B19" s="101">
        <v>22</v>
      </c>
      <c r="C19" s="104" t="s">
        <v>166</v>
      </c>
      <c r="D19" s="104" t="s">
        <v>155</v>
      </c>
      <c r="E19" s="105"/>
    </row>
    <row r="20" spans="1:5" s="2" customFormat="1" x14ac:dyDescent="0.2">
      <c r="A20" s="111">
        <v>45352</v>
      </c>
      <c r="B20" s="101">
        <v>22</v>
      </c>
      <c r="C20" s="104" t="s">
        <v>167</v>
      </c>
      <c r="D20" s="104" t="s">
        <v>155</v>
      </c>
      <c r="E20" s="105"/>
    </row>
    <row r="21" spans="1:5" s="2" customFormat="1" x14ac:dyDescent="0.2">
      <c r="A21" s="111">
        <v>45383</v>
      </c>
      <c r="B21" s="101">
        <v>22</v>
      </c>
      <c r="C21" s="104" t="s">
        <v>168</v>
      </c>
      <c r="D21" s="104" t="s">
        <v>155</v>
      </c>
      <c r="E21" s="105"/>
    </row>
    <row r="22" spans="1:5" s="2" customFormat="1" x14ac:dyDescent="0.2">
      <c r="A22" s="112">
        <v>45413</v>
      </c>
      <c r="B22" s="101">
        <v>22.44</v>
      </c>
      <c r="C22" s="104" t="s">
        <v>169</v>
      </c>
      <c r="D22" s="104" t="s">
        <v>155</v>
      </c>
      <c r="E22" s="105"/>
    </row>
    <row r="23" spans="1:5" s="2" customFormat="1" x14ac:dyDescent="0.2">
      <c r="A23" s="112">
        <v>45444</v>
      </c>
      <c r="B23" s="101">
        <v>22.17</v>
      </c>
      <c r="C23" s="104" t="s">
        <v>170</v>
      </c>
      <c r="D23" s="104" t="s">
        <v>155</v>
      </c>
      <c r="E23" s="105"/>
    </row>
    <row r="24" spans="1:5" s="2" customFormat="1" x14ac:dyDescent="0.2">
      <c r="A24" s="112"/>
      <c r="B24" s="101"/>
      <c r="C24" s="104"/>
      <c r="D24" s="104"/>
      <c r="E24" s="105"/>
    </row>
    <row r="25" spans="1:5" s="2" customFormat="1" x14ac:dyDescent="0.2">
      <c r="A25" s="112">
        <v>45118</v>
      </c>
      <c r="B25" s="101">
        <v>1073.23</v>
      </c>
      <c r="C25" s="104" t="s">
        <v>156</v>
      </c>
      <c r="D25" s="104" t="s">
        <v>158</v>
      </c>
      <c r="E25" s="105"/>
    </row>
    <row r="26" spans="1:5" s="2" customFormat="1" x14ac:dyDescent="0.2">
      <c r="A26" s="112">
        <v>45420</v>
      </c>
      <c r="B26" s="101">
        <v>169.06</v>
      </c>
      <c r="C26" s="104" t="s">
        <v>156</v>
      </c>
      <c r="D26" s="104" t="s">
        <v>157</v>
      </c>
      <c r="E26" s="105"/>
    </row>
    <row r="27" spans="1:5" s="2" customFormat="1" x14ac:dyDescent="0.2">
      <c r="A27" s="112"/>
      <c r="B27" s="101"/>
      <c r="C27" s="104"/>
      <c r="D27" s="104"/>
      <c r="E27" s="105"/>
    </row>
    <row r="28" spans="1:5" s="2" customFormat="1" x14ac:dyDescent="0.2">
      <c r="A28" s="112">
        <v>45468</v>
      </c>
      <c r="B28" s="101">
        <v>1112.0999999999999</v>
      </c>
      <c r="C28" s="104" t="s">
        <v>177</v>
      </c>
      <c r="D28" s="104" t="s">
        <v>178</v>
      </c>
      <c r="E28" s="105"/>
    </row>
    <row r="29" spans="1:5" s="2" customFormat="1" hidden="1" x14ac:dyDescent="0.2">
      <c r="A29" s="82"/>
      <c r="B29" s="79"/>
      <c r="C29" s="83"/>
      <c r="D29" s="83"/>
      <c r="E29" s="84"/>
    </row>
    <row r="30" spans="1:5" ht="34.5" customHeight="1" x14ac:dyDescent="0.2">
      <c r="A30" s="39" t="s">
        <v>105</v>
      </c>
      <c r="B30" s="48">
        <f>SUM(B11:B29)</f>
        <v>2619</v>
      </c>
      <c r="C30" s="54" t="str">
        <f>IF(SUBTOTAL(3,B11:B29)=SUBTOTAL(103,B11:B29),'Summary and sign-off'!$A$48,'Summary and sign-off'!$A$49)</f>
        <v>Check - there are no hidden rows with data</v>
      </c>
      <c r="D30" s="121" t="str">
        <f>IF('Summary and sign-off'!F59='Summary and sign-off'!F54,'Summary and sign-off'!A51,'Summary and sign-off'!A50)</f>
        <v>Check - each entry provides sufficient information</v>
      </c>
      <c r="E30" s="121"/>
    </row>
    <row r="31" spans="1:5" ht="14.1" customHeight="1" x14ac:dyDescent="0.2">
      <c r="B31" s="17"/>
      <c r="C31" s="17"/>
      <c r="D31" s="17"/>
      <c r="E31" s="17"/>
    </row>
    <row r="32" spans="1:5" x14ac:dyDescent="0.2">
      <c r="A32" s="18" t="s">
        <v>106</v>
      </c>
      <c r="B32" s="17"/>
      <c r="C32" s="17"/>
      <c r="D32" s="17"/>
      <c r="E32" s="17"/>
    </row>
    <row r="33" spans="1:6" ht="12.6" customHeight="1" x14ac:dyDescent="0.2">
      <c r="A33" s="20" t="s">
        <v>84</v>
      </c>
      <c r="B33" s="17"/>
      <c r="C33" s="17"/>
      <c r="D33" s="17"/>
      <c r="E33" s="17"/>
    </row>
    <row r="34" spans="1:6" x14ac:dyDescent="0.2">
      <c r="A34" s="20" t="s">
        <v>31</v>
      </c>
      <c r="B34" s="19"/>
      <c r="C34" s="17"/>
      <c r="D34" s="17"/>
      <c r="E34" s="17"/>
      <c r="F34" s="17"/>
    </row>
    <row r="35" spans="1:6" x14ac:dyDescent="0.2">
      <c r="A35" s="20" t="s">
        <v>98</v>
      </c>
      <c r="C35" s="17"/>
      <c r="D35" s="17"/>
      <c r="E35" s="17"/>
      <c r="F35" s="17"/>
    </row>
    <row r="36" spans="1:6" ht="12.75" customHeight="1" x14ac:dyDescent="0.2">
      <c r="A36" s="20" t="s">
        <v>99</v>
      </c>
      <c r="B36" s="25"/>
      <c r="C36" s="22"/>
      <c r="D36" s="22"/>
      <c r="E36" s="22"/>
      <c r="F36" s="22"/>
    </row>
    <row r="37" spans="1:6" x14ac:dyDescent="0.2">
      <c r="B37" s="26"/>
      <c r="C37" s="17"/>
      <c r="D37" s="17"/>
      <c r="E37" s="17"/>
    </row>
    <row r="38" spans="1:6" hidden="1" x14ac:dyDescent="0.2">
      <c r="A38" s="17"/>
      <c r="B38" s="17"/>
      <c r="C38" s="17"/>
      <c r="D38" s="17"/>
    </row>
    <row r="39" spans="1:6" ht="12.75" hidden="1" customHeight="1" x14ac:dyDescent="0.2"/>
    <row r="40" spans="1:6" hidden="1" x14ac:dyDescent="0.2">
      <c r="A40" s="17"/>
      <c r="B40" s="17"/>
      <c r="C40" s="17"/>
      <c r="D40" s="17"/>
      <c r="E40" s="17"/>
    </row>
    <row r="41" spans="1:6" hidden="1" x14ac:dyDescent="0.2">
      <c r="A41" s="17"/>
      <c r="B41" s="17"/>
      <c r="C41" s="17"/>
      <c r="D41" s="17"/>
      <c r="E41" s="17"/>
    </row>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row r="45" spans="1:6" x14ac:dyDescent="0.2"/>
    <row r="46" spans="1:6" x14ac:dyDescent="0.2"/>
    <row r="47" spans="1:6" x14ac:dyDescent="0.2"/>
    <row r="48" spans="1:6" x14ac:dyDescent="0.2"/>
    <row r="49"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7"/>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2" t="s">
        <v>107</v>
      </c>
      <c r="B1" s="122"/>
      <c r="C1" s="122"/>
      <c r="D1" s="122"/>
      <c r="E1" s="122"/>
      <c r="F1" s="122"/>
    </row>
    <row r="2" spans="1:6" ht="21" customHeight="1" x14ac:dyDescent="0.2">
      <c r="A2" s="3" t="s">
        <v>62</v>
      </c>
      <c r="B2" s="120" t="str">
        <f>'Summary and sign-off'!B2:F2</f>
        <v>Education Review Office</v>
      </c>
      <c r="C2" s="120"/>
      <c r="D2" s="120"/>
      <c r="E2" s="120"/>
      <c r="F2" s="120"/>
    </row>
    <row r="3" spans="1:6" ht="31.5" x14ac:dyDescent="0.2">
      <c r="A3" s="3" t="s">
        <v>63</v>
      </c>
      <c r="B3" s="120" t="str">
        <f>'Summary and sign-off'!B3:F3</f>
        <v>Nicholas Pole</v>
      </c>
      <c r="C3" s="120"/>
      <c r="D3" s="120"/>
      <c r="E3" s="120"/>
      <c r="F3" s="120"/>
    </row>
    <row r="4" spans="1:6" ht="21" customHeight="1" x14ac:dyDescent="0.2">
      <c r="A4" s="3" t="s">
        <v>64</v>
      </c>
      <c r="B4" s="120">
        <f>'Summary and sign-off'!B4:F4</f>
        <v>45108</v>
      </c>
      <c r="C4" s="120"/>
      <c r="D4" s="120"/>
      <c r="E4" s="120"/>
      <c r="F4" s="120"/>
    </row>
    <row r="5" spans="1:6" ht="21" customHeight="1" x14ac:dyDescent="0.2">
      <c r="A5" s="3" t="s">
        <v>65</v>
      </c>
      <c r="B5" s="120">
        <f>'Summary and sign-off'!B5:F5</f>
        <v>45473</v>
      </c>
      <c r="C5" s="120"/>
      <c r="D5" s="120"/>
      <c r="E5" s="120"/>
      <c r="F5" s="120"/>
    </row>
    <row r="6" spans="1:6" ht="21" customHeight="1" x14ac:dyDescent="0.2">
      <c r="A6" s="3" t="s">
        <v>108</v>
      </c>
      <c r="B6" s="115" t="s">
        <v>33</v>
      </c>
      <c r="C6" s="115"/>
      <c r="D6" s="115"/>
      <c r="E6" s="115"/>
      <c r="F6" s="115"/>
    </row>
    <row r="7" spans="1:6" ht="21" customHeight="1" x14ac:dyDescent="0.2">
      <c r="A7" s="3" t="s">
        <v>7</v>
      </c>
      <c r="B7" s="115" t="s">
        <v>35</v>
      </c>
      <c r="C7" s="115"/>
      <c r="D7" s="115"/>
      <c r="E7" s="115"/>
      <c r="F7" s="115"/>
    </row>
    <row r="8" spans="1:6" ht="36" customHeight="1" x14ac:dyDescent="0.2">
      <c r="A8" s="125" t="s">
        <v>109</v>
      </c>
      <c r="B8" s="125"/>
      <c r="C8" s="125"/>
      <c r="D8" s="125"/>
      <c r="E8" s="125"/>
      <c r="F8" s="125"/>
    </row>
    <row r="9" spans="1:6" ht="36" customHeight="1" x14ac:dyDescent="0.2">
      <c r="A9" s="133" t="s">
        <v>110</v>
      </c>
      <c r="B9" s="134"/>
      <c r="C9" s="134"/>
      <c r="D9" s="134"/>
      <c r="E9" s="134"/>
      <c r="F9" s="134"/>
    </row>
    <row r="10" spans="1:6" ht="39" customHeight="1" x14ac:dyDescent="0.2">
      <c r="A10" s="24" t="s">
        <v>70</v>
      </c>
      <c r="B10" s="95" t="s">
        <v>111</v>
      </c>
      <c r="C10" s="95" t="s">
        <v>112</v>
      </c>
      <c r="D10" s="95" t="s">
        <v>113</v>
      </c>
      <c r="E10" s="95" t="s">
        <v>114</v>
      </c>
      <c r="F10" s="95" t="s">
        <v>115</v>
      </c>
    </row>
    <row r="11" spans="1:6" s="2" customFormat="1" x14ac:dyDescent="0.2">
      <c r="A11" s="111">
        <v>45133</v>
      </c>
      <c r="B11" s="104" t="s">
        <v>141</v>
      </c>
      <c r="C11" s="107" t="s">
        <v>48</v>
      </c>
      <c r="D11" s="104" t="s">
        <v>145</v>
      </c>
      <c r="E11" s="108" t="s">
        <v>43</v>
      </c>
      <c r="F11" s="105" t="s">
        <v>143</v>
      </c>
    </row>
    <row r="12" spans="1:6" s="2" customFormat="1" x14ac:dyDescent="0.2">
      <c r="A12" s="111"/>
      <c r="B12" s="104"/>
      <c r="C12" s="107"/>
      <c r="D12" s="104"/>
      <c r="E12" s="108"/>
      <c r="F12" s="105"/>
    </row>
    <row r="13" spans="1:6" s="2" customFormat="1" x14ac:dyDescent="0.2">
      <c r="A13" s="111">
        <v>45133</v>
      </c>
      <c r="B13" s="106" t="s">
        <v>142</v>
      </c>
      <c r="C13" s="107" t="s">
        <v>48</v>
      </c>
      <c r="D13" s="106" t="s">
        <v>145</v>
      </c>
      <c r="E13" s="108" t="s">
        <v>43</v>
      </c>
      <c r="F13" s="109" t="s">
        <v>144</v>
      </c>
    </row>
    <row r="14" spans="1:6" s="2" customFormat="1" x14ac:dyDescent="0.2">
      <c r="A14" s="111"/>
      <c r="B14" s="106"/>
      <c r="C14" s="107"/>
      <c r="D14" s="106"/>
      <c r="E14" s="108"/>
      <c r="F14" s="109"/>
    </row>
    <row r="15" spans="1:6" s="2" customFormat="1" ht="25.5" x14ac:dyDescent="0.2">
      <c r="A15" s="111">
        <v>45377</v>
      </c>
      <c r="B15" s="106" t="s">
        <v>187</v>
      </c>
      <c r="C15" s="107" t="s">
        <v>48</v>
      </c>
      <c r="D15" s="113" t="s">
        <v>186</v>
      </c>
      <c r="E15" s="108" t="s">
        <v>43</v>
      </c>
      <c r="F15" s="109" t="s">
        <v>188</v>
      </c>
    </row>
    <row r="16" spans="1:6" s="2" customFormat="1" hidden="1" x14ac:dyDescent="0.2">
      <c r="A16" s="78"/>
      <c r="B16" s="83"/>
      <c r="C16" s="85"/>
      <c r="D16" s="83"/>
      <c r="E16" s="86"/>
      <c r="F16" s="84"/>
    </row>
    <row r="17" spans="1:7" ht="34.5" customHeight="1" x14ac:dyDescent="0.2">
      <c r="A17" s="96" t="s">
        <v>116</v>
      </c>
      <c r="B17" s="97" t="s">
        <v>117</v>
      </c>
      <c r="C17" s="98">
        <f>C18+C19</f>
        <v>3</v>
      </c>
      <c r="D17" s="99" t="str">
        <f>IF(SUBTOTAL(3,C11:C16)=SUBTOTAL(103,C11:C16),'Summary and sign-off'!$A$48,'Summary and sign-off'!$A$49)</f>
        <v>Check - there are no hidden rows with data</v>
      </c>
      <c r="E17" s="121" t="str">
        <f>IF('Summary and sign-off'!F60='Summary and sign-off'!F54,'Summary and sign-off'!A52,'Summary and sign-off'!A50)</f>
        <v>Check - each entry provides sufficient information</v>
      </c>
      <c r="F17" s="121"/>
      <c r="G17" s="2"/>
    </row>
    <row r="18" spans="1:7" ht="25.5" customHeight="1" x14ac:dyDescent="0.25">
      <c r="A18" s="40"/>
      <c r="B18" s="41" t="s">
        <v>48</v>
      </c>
      <c r="C18" s="42">
        <f>COUNTIF(C11:C16,'Summary and sign-off'!A45)</f>
        <v>3</v>
      </c>
      <c r="D18" s="14"/>
      <c r="E18" s="15"/>
      <c r="F18" s="16"/>
    </row>
    <row r="19" spans="1:7" ht="25.5" customHeight="1" x14ac:dyDescent="0.25">
      <c r="A19" s="40"/>
      <c r="B19" s="41" t="s">
        <v>49</v>
      </c>
      <c r="C19" s="42">
        <f>COUNTIF(C11:C16,'Summary and sign-off'!A46)</f>
        <v>0</v>
      </c>
      <c r="D19" s="14"/>
      <c r="E19" s="15"/>
      <c r="F19" s="16"/>
    </row>
    <row r="20" spans="1:7" x14ac:dyDescent="0.2">
      <c r="A20" s="17"/>
      <c r="B20" s="18"/>
      <c r="C20" s="17"/>
      <c r="D20" s="19"/>
      <c r="E20" s="19"/>
      <c r="F20" s="17"/>
    </row>
    <row r="21" spans="1:7" x14ac:dyDescent="0.2">
      <c r="A21" s="18" t="s">
        <v>106</v>
      </c>
      <c r="B21" s="18"/>
      <c r="C21" s="18"/>
      <c r="D21" s="18"/>
      <c r="E21" s="18"/>
      <c r="F21" s="18"/>
    </row>
    <row r="22" spans="1:7" ht="12.6" customHeight="1" x14ac:dyDescent="0.2">
      <c r="A22" s="20" t="s">
        <v>84</v>
      </c>
      <c r="B22" s="17"/>
      <c r="C22" s="17"/>
      <c r="D22" s="17"/>
      <c r="E22" s="17"/>
    </row>
    <row r="23" spans="1:7" x14ac:dyDescent="0.2">
      <c r="A23" s="20" t="s">
        <v>31</v>
      </c>
      <c r="B23" s="19"/>
      <c r="C23" s="17"/>
      <c r="D23" s="17"/>
      <c r="E23" s="17"/>
      <c r="F23" s="17"/>
    </row>
    <row r="24" spans="1:7" x14ac:dyDescent="0.2">
      <c r="A24" s="20" t="s">
        <v>118</v>
      </c>
      <c r="B24" s="21"/>
      <c r="C24" s="21"/>
      <c r="D24" s="21"/>
      <c r="E24" s="21"/>
      <c r="F24" s="21"/>
    </row>
    <row r="25" spans="1:7" ht="12.75" customHeight="1" x14ac:dyDescent="0.2">
      <c r="A25" s="20" t="s">
        <v>119</v>
      </c>
      <c r="B25" s="17"/>
      <c r="C25" s="17"/>
      <c r="D25" s="17"/>
      <c r="E25" s="17"/>
      <c r="F25" s="17"/>
    </row>
    <row r="26" spans="1:7" ht="12.95" customHeight="1" x14ac:dyDescent="0.2">
      <c r="A26" s="20" t="s">
        <v>120</v>
      </c>
      <c r="B26" s="17"/>
      <c r="C26" s="17"/>
      <c r="D26" s="17"/>
      <c r="E26" s="17"/>
      <c r="F26" s="17"/>
    </row>
    <row r="27" spans="1:7" x14ac:dyDescent="0.2">
      <c r="A27" s="20" t="s">
        <v>121</v>
      </c>
      <c r="C27" s="17"/>
      <c r="D27" s="17"/>
      <c r="E27" s="17"/>
      <c r="F27" s="17"/>
    </row>
    <row r="28" spans="1:7" ht="12.75" customHeight="1" x14ac:dyDescent="0.2">
      <c r="A28" s="20" t="s">
        <v>99</v>
      </c>
      <c r="B28" s="20"/>
      <c r="C28" s="22"/>
      <c r="D28" s="22"/>
      <c r="E28" s="22"/>
      <c r="F28" s="22"/>
    </row>
    <row r="29" spans="1:7" ht="12.75" customHeight="1" x14ac:dyDescent="0.2">
      <c r="A29" s="20"/>
      <c r="B29" s="20"/>
      <c r="C29" s="22"/>
      <c r="D29" s="22"/>
      <c r="E29" s="22"/>
      <c r="F29" s="22"/>
    </row>
    <row r="30" spans="1:7" ht="12.75" hidden="1" customHeight="1" x14ac:dyDescent="0.2">
      <c r="A30" s="20"/>
      <c r="B30" s="20"/>
      <c r="C30" s="22"/>
      <c r="D30" s="22"/>
      <c r="E30" s="22"/>
      <c r="F30" s="22"/>
    </row>
    <row r="31" spans="1:7" x14ac:dyDescent="0.2"/>
    <row r="32" spans="1:7" x14ac:dyDescent="0.2"/>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x14ac:dyDescent="0.2"/>
    <row r="39" spans="1:6" x14ac:dyDescent="0.2"/>
    <row r="40" spans="1:6" x14ac:dyDescent="0.2"/>
    <row r="41" spans="1:6" x14ac:dyDescent="0.2"/>
    <row r="42" spans="1:6" x14ac:dyDescent="0.2"/>
    <row r="43" spans="1:6" x14ac:dyDescent="0.2"/>
    <row r="44" spans="1:6" x14ac:dyDescent="0.2"/>
    <row r="47" spans="1:6" x14ac:dyDescent="0.2"/>
  </sheetData>
  <sheetProtection sheet="1"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 type="list" errorStyle="information" operator="greaterThan" allowBlank="1" showInputMessage="1" prompt="Provide specific $ value if possible" xr:uid="{00000000-0002-0000-0500-000003000000}">
          <x14:formula1>
            <xm:f>'Summary and sign-off'!$A$39:$A$44</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Sharon Houghton</cp:lastModifiedBy>
  <cp:revision/>
  <cp:lastPrinted>2024-07-25T20:44:03Z</cp:lastPrinted>
  <dcterms:created xsi:type="dcterms:W3CDTF">2010-10-17T20:59:02Z</dcterms:created>
  <dcterms:modified xsi:type="dcterms:W3CDTF">2024-07-29T03:28:22Z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