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AmeliaH\Downloads\"/>
    </mc:Choice>
  </mc:AlternateContent>
  <xr:revisionPtr revIDLastSave="0" documentId="8_{B8526D90-CA08-4C9C-A145-F706635CC9E9}" xr6:coauthVersionLast="47" xr6:coauthVersionMax="47" xr10:uidLastSave="{00000000-0000-0000-0000-000000000000}"/>
  <bookViews>
    <workbookView xWindow="28680" yWindow="-12885" windowWidth="16440" windowHeight="28440" activeTab="3"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expenses'!$A$1:$E$35</definedName>
    <definedName name="_xlnm.Print_Area" localSheetId="4">'Gifts and benefits'!$A$1:$F$27</definedName>
    <definedName name="_xlnm.Print_Area" localSheetId="2">Hospitality!$A$1:$E$23</definedName>
    <definedName name="_xlnm.Print_Area" localSheetId="0">'Summary and sign-off'!$A$1:$F$23</definedName>
    <definedName name="_xlnm.Print_Area" localSheetId="1">Travel!$A$1:$E$79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9" i="1" l="1"/>
  <c r="D16" i="4"/>
  <c r="C29" i="3"/>
  <c r="C16" i="2"/>
  <c r="C59" i="1"/>
  <c r="C68" i="1"/>
  <c r="C16" i="1"/>
  <c r="B6" i="13" l="1"/>
  <c r="E60" i="13"/>
  <c r="C60" i="13"/>
  <c r="C18" i="4"/>
  <c r="C17" i="4"/>
  <c r="B60" i="13" l="1"/>
  <c r="B59" i="13"/>
  <c r="D59" i="13"/>
  <c r="B58" i="13"/>
  <c r="D58" i="13"/>
  <c r="D57" i="13"/>
  <c r="B57" i="13"/>
  <c r="D56" i="13"/>
  <c r="B56" i="13"/>
  <c r="D55" i="13"/>
  <c r="B55" i="13"/>
  <c r="B2" i="4"/>
  <c r="B3" i="4"/>
  <c r="B2" i="3"/>
  <c r="B3" i="3"/>
  <c r="B2" i="2"/>
  <c r="B3" i="2"/>
  <c r="B2" i="1"/>
  <c r="B3" i="1"/>
  <c r="F58" i="13" l="1"/>
  <c r="D16" i="2" s="1"/>
  <c r="F60" i="13"/>
  <c r="E16" i="4" s="1"/>
  <c r="F59" i="13"/>
  <c r="D29" i="3" s="1"/>
  <c r="F57" i="13"/>
  <c r="D68" i="1" s="1"/>
  <c r="F56" i="13"/>
  <c r="D59" i="1" s="1"/>
  <c r="F55" i="13"/>
  <c r="D16" i="1" s="1"/>
  <c r="C13" i="13"/>
  <c r="C12" i="13"/>
  <c r="C11" i="13"/>
  <c r="C16" i="13" l="1"/>
  <c r="C17" i="13"/>
  <c r="B5" i="4" l="1"/>
  <c r="B4" i="4"/>
  <c r="B5" i="3"/>
  <c r="B4" i="3"/>
  <c r="B5" i="2"/>
  <c r="B4" i="2"/>
  <c r="B5" i="1"/>
  <c r="B4" i="1"/>
  <c r="C15" i="13" l="1"/>
  <c r="F12" i="13" l="1"/>
  <c r="C16" i="4"/>
  <c r="F11" i="13" s="1"/>
  <c r="F13" i="13" l="1"/>
  <c r="B68" i="1"/>
  <c r="B17" i="13" s="1"/>
  <c r="B16" i="13"/>
  <c r="B16" i="1"/>
  <c r="B15" i="13" s="1"/>
  <c r="B29" i="3" l="1"/>
  <c r="B13" i="13" s="1"/>
  <c r="B16" i="2"/>
  <c r="B12" i="13" s="1"/>
  <c r="B11" i="13" l="1"/>
  <c r="B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62"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<sst xmlns="http://schemas.openxmlformats.org/spreadsheetml/2006/main" count="306" uniqueCount="187">
  <si>
    <t>Hospitality</t>
  </si>
  <si>
    <t>Gifts and benefits</t>
  </si>
  <si>
    <t>Secretary or Chief Executive Expenses, Gifts and Benefits Disclosure - summary &amp; sign-off*</t>
  </si>
  <si>
    <t>Organisation Name*</t>
  </si>
  <si>
    <t>Education Review Office</t>
  </si>
  <si>
    <t>Secretary or Chief Executive**</t>
  </si>
  <si>
    <t>Nicholas Pole</t>
  </si>
  <si>
    <t>Disclosure period start***</t>
  </si>
  <si>
    <t>Disclosure period end***</t>
  </si>
  <si>
    <t>Agency totals check</t>
  </si>
  <si>
    <t>Secretary or Chief Executive approval****</t>
  </si>
  <si>
    <t>This disclosure has not yet been approved by the Departmental Secretary or Chief Executive</t>
  </si>
  <si>
    <t>Other sign-off****</t>
  </si>
  <si>
    <t>Penelope Leith</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</si>
  <si>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</si>
  <si>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</si>
  <si>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</si>
  <si>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</si>
  <si>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</si>
  <si>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</si>
  <si>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</si>
  <si>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</si>
  <si>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</si>
  <si>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</si>
  <si>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</si>
  <si>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</si>
  <si>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</si>
  <si>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</si>
  <si>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</si>
  <si>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</si>
  <si>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</si>
  <si>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</si>
  <si>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</si>
  <si>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</si>
  <si>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</si>
  <si>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</si>
  <si>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</si>
  <si>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</si>
  <si>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</si>
  <si>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</si>
  <si>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</si>
  <si>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</si>
  <si>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</si>
  <si>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</si>
  <si>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</si>
  <si>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</si>
  <si>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</si>
  <si>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</si>
  <si>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</si>
  <si>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</si>
  <si>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</si>
  <si>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</si>
  <si>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</si>
  <si>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</si>
  <si>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</si>
  <si>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</si>
  <si>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</si>
  <si>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</si>
  <si>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</si>
  <si>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</si>
  <si>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</si>
  <si>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</si>
  <si>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</si>
  <si>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</si>
  <si>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</si>
  <si>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</si>
  <si>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</si>
  <si>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</si>
  <si>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</si>
  <si>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</si>
  <si>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</si>
  <si>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</si>
  <si>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</si>
  <si>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</si>
  <si>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</si>
  <si>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</si>
  <si>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</si>
  <si>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</si>
  <si>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26-30 March 2023</t>
  </si>
  <si>
    <t>Airfares</t>
  </si>
  <si>
    <t>Samoa</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</si>
  <si>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</si>
  <si>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</si>
  <si>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</si>
  <si>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18-21 August 2023</t>
  </si>
  <si>
    <t>Attend Royal Commission Inquiry into Abuse in Care</t>
  </si>
  <si>
    <t>Auckland</t>
  </si>
  <si>
    <t>Accommodation</t>
  </si>
  <si>
    <t>Taxis</t>
  </si>
  <si>
    <t>Wellington</t>
  </si>
  <si>
    <t>Attending NZPF conference in Christchurch</t>
  </si>
  <si>
    <t>Christchurch</t>
  </si>
  <si>
    <t>Parking</t>
  </si>
  <si>
    <t>Presentation to Northland Secondary Principal Assn</t>
  </si>
  <si>
    <t>15-18 September 2022</t>
  </si>
  <si>
    <t>Kerikeri-Auckland</t>
  </si>
  <si>
    <t>15-18 September 2023</t>
  </si>
  <si>
    <t>Kerikeri</t>
  </si>
  <si>
    <t>15-18 September 2024</t>
  </si>
  <si>
    <t>Rental car and fuel</t>
  </si>
  <si>
    <t>Taxi</t>
  </si>
  <si>
    <t>Attending Pacific Fono conference &amp; visits to colleges &amp; early learning centres</t>
  </si>
  <si>
    <t>10-14 November 2022</t>
  </si>
  <si>
    <t>Meeting with review team prior to travelling to Samoa &amp; meeting with Ngati Kahungunu iwi</t>
  </si>
  <si>
    <t>Auckland-Napier</t>
  </si>
  <si>
    <t>8-9 December</t>
  </si>
  <si>
    <t>Business planning meeting</t>
  </si>
  <si>
    <t>Āccommodation &amp; meals</t>
  </si>
  <si>
    <t>Wairarapa</t>
  </si>
  <si>
    <t>Visitng regional office/meetings with staff</t>
  </si>
  <si>
    <t>Hamilton</t>
  </si>
  <si>
    <t>Rental car</t>
  </si>
  <si>
    <t>Conference of Pacific Education Ministers roundtable</t>
  </si>
  <si>
    <t>13-14 April 2023</t>
  </si>
  <si>
    <t>Governance meetings</t>
  </si>
  <si>
    <t>Auckland-Wellington</t>
  </si>
  <si>
    <t>Regional staff meetings</t>
  </si>
  <si>
    <t>Mileage</t>
  </si>
  <si>
    <t>Auckland- Rotorua</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</si>
  <si>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</si>
  <si>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</si>
  <si>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</si>
  <si>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</si>
  <si>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</si>
  <si>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</si>
  <si>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</si>
  <si>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</si>
  <si>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</si>
  <si>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</si>
  <si>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</si>
  <si>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</si>
  <si>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</si>
  <si>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</si>
  <si>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</si>
  <si>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</si>
  <si>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</si>
  <si>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NO HOSPITALITY PROVIDED TO THIRD PARTIES</t>
  </si>
  <si>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</si>
  <si>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</si>
  <si>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</si>
  <si>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</si>
  <si>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</si>
  <si>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</si>
  <si>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</si>
  <si>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</si>
  <si>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</si>
  <si>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</si>
  <si>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Mobile phone bill July 2022</t>
  </si>
  <si>
    <t>Phone &amp; data costs</t>
  </si>
  <si>
    <t>Mobile phone bill Aug 2022</t>
  </si>
  <si>
    <t>Mobile phone bill Sep 2022</t>
  </si>
  <si>
    <t>Mobile phone bill Oct 2022</t>
  </si>
  <si>
    <t>Mobile phone bill Nov 2022</t>
  </si>
  <si>
    <t>Mobile phone bill Dec 2022</t>
  </si>
  <si>
    <t>Mobile phone bill Jan 2023</t>
  </si>
  <si>
    <t>Mobile phone bill Feb 2023</t>
  </si>
  <si>
    <t>Mobile phone bill Mar 2023</t>
  </si>
  <si>
    <t>Mobile phone bill Apr 2023</t>
  </si>
  <si>
    <t>Mobile phone bill May 2023</t>
  </si>
  <si>
    <t>Mobile phone bill June 2023</t>
  </si>
  <si>
    <t>International Congress for School Effectiveness &amp; Improvement membership</t>
  </si>
  <si>
    <t>Membership</t>
  </si>
  <si>
    <t>Adobe acrobat</t>
  </si>
  <si>
    <t>IT licence and subscription costs</t>
  </si>
  <si>
    <t>International Congress for School Effectiveness &amp; Improvement conference</t>
  </si>
  <si>
    <t>Conference registration</t>
  </si>
  <si>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</si>
  <si>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</si>
  <si>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</si>
  <si>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</si>
  <si>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</si>
  <si>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</si>
  <si>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</si>
  <si>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</si>
  <si>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</si>
  <si>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</si>
  <si>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</si>
  <si>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NZ Principals' Federation</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</si>
  <si>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</si>
  <si>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</si>
  <si>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</si>
  <si>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</si>
  <si>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</si>
  <si>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</si>
  <si>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Evaluation of education in Samoa (Cancelled due to sickness, partly refunded)</t>
  </si>
  <si>
    <t>NO LOCAL TRAVEL CLAIMED DURING THIS PERIOD</t>
  </si>
  <si>
    <t xml:space="preserve">nVivo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</si>
</sst>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3"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b/>
      <sz val="14"/>
      <color theme="0"/>
      <name val="Arial"/>
      <family val="2"/>
    </font>
    <font>
      <sz val="11"/>
      <color rgb="FF006100"/>
      <name val="Calibri"/>
      <family val="2"/>
      <scheme val="minor"/>
    </font>
    <font>
      <sz val="11"/>
      <name val="Calibri"/>
      <family val="2"/>
      <scheme val="minor"/>
    </font>
    <font>
      <sz val="8"/>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rgb="FFC6EFCE"/>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165" fontId="19" fillId="0" borderId="0" applyFont="0" applyFill="0" applyBorder="0" applyAlignment="0" applyProtection="0"/>
    <xf numFmtId="0" fontId="30" fillId="11" borderId="0" applyNumberFormat="0" applyBorder="0" applyAlignment="0" applyProtection="0"/>
  </cellStyleXfs>
  <cellXfs count="143">
    <xf numFmtId="0" fontId="0" fillId="0" borderId="0" xfId="0"/>
    <xf numFmtId="0" fontId="0" fillId="0" borderId="0" xfId="0" applyAlignment="1" applyProtection="1">
      <alignment wrapText="1"/>
      <protection locked="0"/>
    </xf>
    <xf numFmtId="0" fontId="0" fillId="0" borderId="0" xfId="0" applyProtection="1">
      <protection locked="0"/>
    </xf>
    <xf numFmtId="0" fontId="14" fillId="2" borderId="0" xfId="0" applyFont="1" applyFill="1" applyAlignment="1">
      <alignment vertical="center" wrapText="1" readingOrder="1"/>
    </xf>
    <xf numFmtId="0" fontId="0" fillId="5" borderId="0" xfId="0" applyFill="1" applyAlignment="1">
      <alignment wrapText="1"/>
    </xf>
    <xf numFmtId="0" fontId="14" fillId="0" borderId="0" xfId="0" applyFont="1" applyAlignment="1">
      <alignment vertical="center" wrapText="1" readingOrder="1"/>
    </xf>
    <xf numFmtId="0" fontId="13" fillId="0" borderId="0" xfId="0" applyFont="1" applyAlignment="1">
      <alignment vertical="center" wrapText="1" readingOrder="1"/>
    </xf>
    <xf numFmtId="0" fontId="17" fillId="0" borderId="0" xfId="0" applyFont="1" applyAlignment="1">
      <alignment vertical="center" wrapText="1" readingOrder="1"/>
    </xf>
    <xf numFmtId="0" fontId="17" fillId="0" borderId="3" xfId="0" applyFont="1" applyBorder="1" applyAlignment="1">
      <alignment vertical="center" wrapText="1" readingOrder="1"/>
    </xf>
    <xf numFmtId="0" fontId="24"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2" fillId="0" borderId="0" xfId="0" applyFont="1"/>
    <xf numFmtId="166" fontId="21" fillId="0" borderId="0" xfId="0" applyNumberFormat="1"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0" fillId="0" borderId="0" xfId="0" applyFont="1" applyAlignment="1">
      <alignment vertical="center" wrapText="1" readingOrder="1"/>
    </xf>
    <xf numFmtId="0" fontId="16"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2" fillId="3" borderId="0" xfId="0" applyFont="1" applyFill="1"/>
    <xf numFmtId="1" fontId="17" fillId="0" borderId="5" xfId="0" applyNumberFormat="1" applyFont="1" applyBorder="1" applyAlignment="1">
      <alignment horizontal="center" vertical="center" wrapText="1"/>
    </xf>
    <xf numFmtId="0" fontId="11" fillId="0" borderId="0" xfId="0" applyFont="1" applyAlignment="1">
      <alignment vertical="center"/>
    </xf>
    <xf numFmtId="1" fontId="13" fillId="0" borderId="0" xfId="0" applyNumberFormat="1" applyFont="1" applyAlignment="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Alignment="1">
      <alignment vertical="center" wrapText="1"/>
    </xf>
    <xf numFmtId="0" fontId="0" fillId="5" borderId="0" xfId="0" applyFill="1" applyAlignment="1">
      <alignment horizontal="left" vertical="top"/>
    </xf>
    <xf numFmtId="0" fontId="15" fillId="3" borderId="0" xfId="0" applyFont="1" applyFill="1" applyAlignment="1">
      <alignment vertical="center" readingOrder="1"/>
    </xf>
    <xf numFmtId="0" fontId="26" fillId="0" borderId="0" xfId="0" applyFont="1"/>
    <xf numFmtId="166" fontId="15" fillId="8" borderId="0" xfId="0" applyNumberFormat="1" applyFont="1" applyFill="1" applyAlignment="1">
      <alignment horizontal="left" vertical="center" wrapText="1"/>
    </xf>
    <xf numFmtId="1" fontId="15" fillId="8" borderId="0" xfId="0" applyNumberFormat="1" applyFont="1" applyFill="1" applyAlignment="1">
      <alignment horizontal="center" vertical="center" wrapText="1"/>
    </xf>
    <xf numFmtId="164" fontId="0" fillId="0" borderId="0" xfId="0" applyNumberFormat="1" applyAlignment="1">
      <alignment wrapText="1"/>
    </xf>
    <xf numFmtId="164" fontId="15" fillId="3" borderId="0" xfId="0" applyNumberFormat="1" applyFont="1" applyFill="1" applyAlignment="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Alignment="1">
      <alignment horizontal="center" vertical="center" readingOrder="1"/>
    </xf>
    <xf numFmtId="164" fontId="16"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4" fillId="3" borderId="0" xfId="0" applyFont="1" applyFill="1" applyAlignment="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Alignment="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1" fillId="9" borderId="4" xfId="0"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Alignment="1">
      <alignment horizontal="left" vertical="center" wrapText="1"/>
    </xf>
    <xf numFmtId="0" fontId="15" fillId="3" borderId="0" xfId="0" applyFont="1" applyFill="1" applyAlignment="1">
      <alignment horizontal="left" vertical="center" readingOrder="1"/>
    </xf>
    <xf numFmtId="166" fontId="15" fillId="3" borderId="0" xfId="0" applyNumberFormat="1" applyFont="1" applyFill="1" applyAlignment="1">
      <alignment horizontal="left" vertical="center" wrapText="1"/>
    </xf>
    <xf numFmtId="1" fontId="15" fillId="3" borderId="0" xfId="0" applyNumberFormat="1" applyFont="1" applyFill="1" applyAlignment="1">
      <alignment horizontal="center" vertical="center" wrapText="1"/>
    </xf>
    <xf numFmtId="166" fontId="27" fillId="3" borderId="0" xfId="0" applyNumberFormat="1" applyFont="1" applyFill="1" applyAlignment="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27" fillId="3" borderId="0" xfId="0" applyFont="1" applyFill="1" applyAlignment="1">
      <alignment horizontal="center" vertical="center" wrapText="1"/>
    </xf>
    <xf numFmtId="0" fontId="14" fillId="2" borderId="0" xfId="0" applyFont="1" applyFill="1" applyAlignment="1">
      <alignment horizontal="left" vertical="center" wrapText="1" readingOrder="1"/>
    </xf>
    <xf numFmtId="167" fontId="11" fillId="10" borderId="3" xfId="0" applyNumberFormat="1" applyFont="1" applyFill="1" applyBorder="1" applyAlignment="1" applyProtection="1">
      <alignment horizontal="left" vertical="center"/>
      <protection locked="0"/>
    </xf>
    <xf numFmtId="167" fontId="11" fillId="10" borderId="3" xfId="0" applyNumberFormat="1" applyFont="1" applyFill="1" applyBorder="1" applyAlignment="1" applyProtection="1">
      <alignment horizontal="left" vertical="center" wrapText="1"/>
      <protection locked="0"/>
    </xf>
    <xf numFmtId="167" fontId="11" fillId="9" borderId="7" xfId="0" applyNumberFormat="1" applyFont="1" applyFill="1" applyBorder="1" applyAlignment="1" applyProtection="1">
      <alignment horizontal="left" vertical="center" wrapText="1"/>
      <protection locked="0"/>
    </xf>
    <xf numFmtId="0" fontId="16" fillId="3" borderId="0" xfId="0" applyFont="1" applyFill="1" applyAlignment="1">
      <alignment horizontal="left" vertical="center"/>
    </xf>
    <xf numFmtId="0" fontId="0" fillId="0" borderId="0" xfId="0" applyAlignment="1">
      <alignment horizontal="left" wrapText="1"/>
    </xf>
    <xf numFmtId="167" fontId="11" fillId="3" borderId="3" xfId="0" applyNumberFormat="1" applyFont="1" applyFill="1" applyBorder="1" applyAlignment="1" applyProtection="1">
      <alignment horizontal="left" vertical="center"/>
      <protection locked="0"/>
    </xf>
    <xf numFmtId="167" fontId="11" fillId="9" borderId="3" xfId="0" applyNumberFormat="1" applyFont="1" applyFill="1" applyBorder="1" applyAlignment="1" applyProtection="1">
      <alignment horizontal="left" vertical="center"/>
      <protection locked="0"/>
    </xf>
    <xf numFmtId="0" fontId="15" fillId="3" borderId="0" xfId="0" applyFont="1" applyFill="1" applyAlignment="1">
      <alignment horizontal="left" vertical="center" wrapText="1" readingOrder="1"/>
    </xf>
    <xf numFmtId="0" fontId="4" fillId="0" borderId="0" xfId="0" applyFont="1" applyAlignment="1">
      <alignment horizontal="left" wrapText="1"/>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left"/>
    </xf>
    <xf numFmtId="164" fontId="31" fillId="11" borderId="4" xfId="2" applyNumberFormat="1" applyFont="1" applyBorder="1" applyAlignment="1" applyProtection="1">
      <alignment vertical="center" wrapText="1"/>
      <protection locked="0"/>
    </xf>
    <xf numFmtId="0" fontId="11" fillId="0" borderId="0" xfId="0" applyFont="1" applyAlignment="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Border="1" applyAlignment="1">
      <alignment horizontal="left" vertical="center"/>
    </xf>
    <xf numFmtId="0" fontId="29" fillId="2" borderId="0" xfId="0" applyFont="1" applyFill="1" applyAlignment="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lignment horizontal="left" vertical="center" wrapText="1" readingOrder="1"/>
    </xf>
    <xf numFmtId="0" fontId="27" fillId="3" borderId="0" xfId="0" applyFont="1" applyFill="1" applyAlignment="1">
      <alignment horizontal="center" vertical="center" wrapText="1"/>
    </xf>
    <xf numFmtId="0" fontId="18" fillId="2" borderId="0" xfId="0" applyFont="1" applyFill="1" applyAlignment="1">
      <alignment horizontal="center" vertical="center"/>
    </xf>
    <xf numFmtId="0" fontId="14"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16"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3">
    <cellStyle name="Currency" xfId="1" builtinId="4"/>
    <cellStyle name="Good" xfId="2" builtinId="26"/>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B11" sqref="B11"/>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25" t="s">
        <v>2</v>
      </c>
      <c r="B1" s="125"/>
      <c r="C1" s="125"/>
      <c r="D1" s="125"/>
      <c r="E1" s="125"/>
      <c r="F1" s="125"/>
      <c r="G1" s="17"/>
      <c r="H1" s="17"/>
      <c r="I1" s="17"/>
      <c r="J1" s="17"/>
      <c r="K1" s="17"/>
    </row>
    <row r="2" spans="1:11" ht="21" customHeight="1" x14ac:dyDescent="0.2">
      <c r="A2" s="3" t="s">
        <v>3</v>
      </c>
      <c r="B2" s="126" t="s">
        <v>4</v>
      </c>
      <c r="C2" s="126"/>
      <c r="D2" s="126"/>
      <c r="E2" s="126"/>
      <c r="F2" s="126"/>
      <c r="G2" s="17"/>
      <c r="H2" s="17"/>
      <c r="I2" s="17"/>
      <c r="J2" s="17"/>
      <c r="K2" s="17"/>
    </row>
    <row r="3" spans="1:11" ht="15.75" x14ac:dyDescent="0.2">
      <c r="A3" s="3" t="s">
        <v>5</v>
      </c>
      <c r="B3" s="126" t="s">
        <v>6</v>
      </c>
      <c r="C3" s="126"/>
      <c r="D3" s="126"/>
      <c r="E3" s="126"/>
      <c r="F3" s="126"/>
      <c r="G3" s="17"/>
      <c r="H3" s="17"/>
      <c r="I3" s="17"/>
      <c r="J3" s="17"/>
      <c r="K3" s="17"/>
    </row>
    <row r="4" spans="1:11" ht="21" customHeight="1" x14ac:dyDescent="0.2">
      <c r="A4" s="3" t="s">
        <v>7</v>
      </c>
      <c r="B4" s="127">
        <v>44743</v>
      </c>
      <c r="C4" s="127"/>
      <c r="D4" s="127"/>
      <c r="E4" s="127"/>
      <c r="F4" s="127"/>
      <c r="G4" s="17"/>
      <c r="H4" s="17"/>
      <c r="I4" s="17"/>
      <c r="J4" s="17"/>
      <c r="K4" s="17"/>
    </row>
    <row r="5" spans="1:11" ht="21" customHeight="1" x14ac:dyDescent="0.2">
      <c r="A5" s="3" t="s">
        <v>8</v>
      </c>
      <c r="B5" s="127">
        <v>45107</v>
      </c>
      <c r="C5" s="127"/>
      <c r="D5" s="127"/>
      <c r="E5" s="127"/>
      <c r="F5" s="127"/>
      <c r="G5" s="17"/>
      <c r="H5" s="17"/>
      <c r="I5" s="17"/>
      <c r="J5" s="17"/>
      <c r="K5" s="17"/>
    </row>
    <row r="6" spans="1:11" ht="21" customHeight="1" x14ac:dyDescent="0.2">
      <c r="A6" s="3" t="s">
        <v>9</v>
      </c>
      <c r="B6" s="124" t="str">
        <f>IF(AND(Travel!B7&lt;&gt;A30,Hospitality!B7&lt;&gt;A30,'All other expenses'!B7&lt;&gt;A30,'Gifts and benefits'!B7&lt;&gt;A30),A31,IF(AND(Travel!B7=A30,Hospitality!B7=A30,'All other expenses'!B7=A30,'Gifts and benefits'!B7=A30),A33,A32))</f>
        <v>Data and totals checked on all sheets</v>
      </c>
      <c r="C6" s="124"/>
      <c r="D6" s="124"/>
      <c r="E6" s="124"/>
      <c r="F6" s="124"/>
      <c r="G6" s="23"/>
      <c r="H6" s="17"/>
      <c r="I6" s="17"/>
      <c r="J6" s="17"/>
      <c r="K6" s="17"/>
    </row>
    <row r="7" spans="1:11" ht="31.5" x14ac:dyDescent="0.2">
      <c r="A7" s="3" t="s">
        <v>10</v>
      </c>
      <c r="B7" s="123" t="s">
        <v>43</v>
      </c>
      <c r="C7" s="123"/>
      <c r="D7" s="123"/>
      <c r="E7" s="123"/>
      <c r="F7" s="123"/>
      <c r="G7" s="23"/>
      <c r="H7" s="17"/>
      <c r="I7" s="17"/>
      <c r="J7" s="17"/>
      <c r="K7" s="17"/>
    </row>
    <row r="8" spans="1:11" ht="25.5" customHeight="1" x14ac:dyDescent="0.2">
      <c r="A8" s="3" t="s">
        <v>12</v>
      </c>
      <c r="B8" s="123" t="s">
        <v>13</v>
      </c>
      <c r="C8" s="123"/>
      <c r="D8" s="123"/>
      <c r="E8" s="123"/>
      <c r="F8" s="123"/>
      <c r="G8" s="23"/>
      <c r="H8" s="17"/>
      <c r="I8" s="17"/>
      <c r="J8" s="17"/>
      <c r="K8" s="17"/>
    </row>
    <row r="9" spans="1:11" ht="66.75" customHeight="1" x14ac:dyDescent="0.2">
      <c r="A9" s="122" t="s">
        <v>14</v>
      </c>
      <c r="B9" s="122"/>
      <c r="C9" s="122"/>
      <c r="D9" s="122"/>
      <c r="E9" s="122"/>
      <c r="F9" s="122"/>
      <c r="G9" s="23"/>
      <c r="H9" s="17"/>
      <c r="I9" s="17"/>
      <c r="J9" s="17"/>
      <c r="K9" s="17"/>
    </row>
    <row r="10" spans="1:11" s="75" customFormat="1" ht="36" customHeight="1" x14ac:dyDescent="0.2">
      <c r="A10" s="69" t="s">
        <v>15</v>
      </c>
      <c r="B10" s="70" t="s">
        <v>16</v>
      </c>
      <c r="C10" s="70" t="s">
        <v>17</v>
      </c>
      <c r="D10" s="71"/>
      <c r="E10" s="72" t="s">
        <v>1</v>
      </c>
      <c r="F10" s="73" t="s">
        <v>18</v>
      </c>
      <c r="G10" s="74"/>
      <c r="H10" s="74"/>
      <c r="I10" s="74"/>
      <c r="J10" s="74"/>
      <c r="K10" s="74"/>
    </row>
    <row r="11" spans="1:11" ht="27.75" customHeight="1" x14ac:dyDescent="0.2">
      <c r="A11" s="8" t="s">
        <v>19</v>
      </c>
      <c r="B11" s="44">
        <f>B15+B16+B17</f>
        <v>8533.4600000000009</v>
      </c>
      <c r="C11" s="50" t="str">
        <f>IF(Travel!B6="",A34,Travel!B6)</f>
        <v>Figures exclude GST</v>
      </c>
      <c r="D11" s="6"/>
      <c r="E11" s="8" t="s">
        <v>20</v>
      </c>
      <c r="F11" s="32">
        <f>'Gifts and benefits'!C16</f>
        <v>1</v>
      </c>
      <c r="G11" s="29"/>
      <c r="H11" s="29"/>
      <c r="I11" s="29"/>
      <c r="J11" s="29"/>
      <c r="K11" s="29"/>
    </row>
    <row r="12" spans="1:11" ht="27.75" customHeight="1" x14ac:dyDescent="0.2">
      <c r="A12" s="8" t="s">
        <v>0</v>
      </c>
      <c r="B12" s="44">
        <f>Hospitality!B16</f>
        <v>0</v>
      </c>
      <c r="C12" s="50" t="str">
        <f>IF(Hospitality!B6="",A34,Hospitality!B6)</f>
        <v>Figures exclude GST</v>
      </c>
      <c r="D12" s="6"/>
      <c r="E12" s="8" t="s">
        <v>21</v>
      </c>
      <c r="F12" s="32">
        <f>'Gifts and benefits'!C17</f>
        <v>1</v>
      </c>
      <c r="G12" s="29"/>
      <c r="H12" s="29"/>
      <c r="I12" s="29"/>
      <c r="J12" s="29"/>
      <c r="K12" s="29"/>
    </row>
    <row r="13" spans="1:11" ht="27.75" customHeight="1" x14ac:dyDescent="0.2">
      <c r="A13" s="8" t="s">
        <v>22</v>
      </c>
      <c r="B13" s="44">
        <f>'All other expenses'!B29</f>
        <v>2937.85</v>
      </c>
      <c r="C13" s="50" t="str">
        <f>IF('All other expenses'!B6="",A34,'All other expenses'!B6)</f>
        <v>Figures exclude GST</v>
      </c>
      <c r="D13" s="6"/>
      <c r="E13" s="8" t="s">
        <v>23</v>
      </c>
      <c r="F13" s="32">
        <f>'Gifts and benefits'!C18</f>
        <v>0</v>
      </c>
      <c r="G13" s="17"/>
      <c r="H13" s="17"/>
      <c r="I13" s="17"/>
      <c r="J13" s="17"/>
      <c r="K13" s="17"/>
    </row>
    <row r="14" spans="1:11" ht="12.75" customHeight="1" x14ac:dyDescent="0.2">
      <c r="A14" s="7"/>
      <c r="B14" s="45"/>
      <c r="C14" s="51"/>
      <c r="D14" s="33"/>
      <c r="E14" s="6"/>
      <c r="F14" s="34"/>
      <c r="G14" s="17"/>
      <c r="H14" s="17"/>
      <c r="I14" s="17"/>
      <c r="J14" s="17"/>
      <c r="K14" s="17"/>
    </row>
    <row r="15" spans="1:11" ht="27.75" customHeight="1" x14ac:dyDescent="0.2">
      <c r="A15" s="9" t="s">
        <v>24</v>
      </c>
      <c r="B15" s="46">
        <f>Travel!B16</f>
        <v>1040.3900000000001</v>
      </c>
      <c r="C15" s="52" t="str">
        <f>C11</f>
        <v>Figures exclude GST</v>
      </c>
      <c r="D15" s="6"/>
      <c r="E15" s="6"/>
      <c r="F15" s="34"/>
      <c r="G15" s="17"/>
      <c r="H15" s="17"/>
      <c r="I15" s="17"/>
      <c r="J15" s="17"/>
      <c r="K15" s="17"/>
    </row>
    <row r="16" spans="1:11" ht="27.75" customHeight="1" x14ac:dyDescent="0.2">
      <c r="A16" s="9" t="s">
        <v>25</v>
      </c>
      <c r="B16" s="46">
        <f>Travel!B59</f>
        <v>7493.0700000000015</v>
      </c>
      <c r="C16" s="52" t="str">
        <f>C11</f>
        <v>Figures exclude GST</v>
      </c>
      <c r="D16" s="35"/>
      <c r="E16" s="6"/>
      <c r="F16" s="36"/>
      <c r="G16" s="17"/>
      <c r="H16" s="17"/>
      <c r="I16" s="17"/>
      <c r="J16" s="17"/>
      <c r="K16" s="17"/>
    </row>
    <row r="17" spans="1:11" ht="27.75" customHeight="1" x14ac:dyDescent="0.2">
      <c r="A17" s="9" t="s">
        <v>26</v>
      </c>
      <c r="B17" s="46">
        <f>Travel!B68</f>
        <v>0</v>
      </c>
      <c r="C17" s="52" t="str">
        <f>C11</f>
        <v>Figures exclude GST</v>
      </c>
      <c r="D17" s="6"/>
      <c r="E17" s="6"/>
      <c r="F17" s="36"/>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27</v>
      </c>
      <c r="B19" s="19"/>
      <c r="C19" s="17"/>
      <c r="D19" s="17"/>
      <c r="E19" s="17"/>
      <c r="F19" s="17"/>
      <c r="G19" s="17"/>
      <c r="H19" s="17"/>
      <c r="I19" s="17"/>
      <c r="J19" s="17"/>
      <c r="K19" s="17"/>
    </row>
    <row r="20" spans="1:11" x14ac:dyDescent="0.2">
      <c r="A20" s="20" t="s">
        <v>28</v>
      </c>
      <c r="D20" s="17"/>
      <c r="E20" s="17"/>
      <c r="F20" s="17"/>
      <c r="G20" s="17"/>
      <c r="H20" s="17"/>
      <c r="I20" s="17"/>
      <c r="J20" s="17"/>
      <c r="K20" s="17"/>
    </row>
    <row r="21" spans="1:11" ht="12.6" customHeight="1" x14ac:dyDescent="0.2">
      <c r="A21" s="20" t="s">
        <v>29</v>
      </c>
      <c r="D21" s="17"/>
      <c r="E21" s="17"/>
      <c r="F21" s="17"/>
      <c r="G21" s="17"/>
      <c r="H21" s="17"/>
      <c r="I21" s="17"/>
      <c r="J21" s="17"/>
      <c r="K21" s="17"/>
    </row>
    <row r="22" spans="1:11" ht="12.6" customHeight="1" x14ac:dyDescent="0.2">
      <c r="A22" s="20" t="s">
        <v>30</v>
      </c>
      <c r="D22" s="17"/>
      <c r="E22" s="17"/>
      <c r="F22" s="17"/>
      <c r="G22" s="17"/>
      <c r="H22" s="17"/>
      <c r="I22" s="17"/>
      <c r="J22" s="17"/>
      <c r="K22" s="17"/>
    </row>
    <row r="23" spans="1:11" ht="12.6" customHeight="1" x14ac:dyDescent="0.2">
      <c r="A23" s="20" t="s">
        <v>31</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32</v>
      </c>
      <c r="B25" s="13"/>
      <c r="C25" s="13"/>
      <c r="D25" s="13"/>
      <c r="E25" s="13"/>
      <c r="F25" s="13"/>
      <c r="G25" s="17"/>
      <c r="H25" s="17"/>
      <c r="I25" s="17"/>
      <c r="J25" s="17"/>
      <c r="K25" s="17"/>
    </row>
    <row r="26" spans="1:11" ht="12.75" hidden="1" customHeight="1" x14ac:dyDescent="0.2">
      <c r="A26" s="11" t="s">
        <v>33</v>
      </c>
      <c r="B26" s="4"/>
      <c r="C26" s="4"/>
      <c r="D26" s="11"/>
      <c r="E26" s="11"/>
      <c r="F26" s="11"/>
      <c r="G26" s="17"/>
      <c r="H26" s="17"/>
      <c r="I26" s="17"/>
      <c r="J26" s="17"/>
      <c r="K26" s="17"/>
    </row>
    <row r="27" spans="1:11" hidden="1" x14ac:dyDescent="0.2">
      <c r="A27" s="10" t="s">
        <v>34</v>
      </c>
      <c r="B27" s="10"/>
      <c r="C27" s="10"/>
      <c r="D27" s="10"/>
      <c r="E27" s="10"/>
      <c r="F27" s="10"/>
      <c r="G27" s="17"/>
      <c r="H27" s="17"/>
      <c r="I27" s="17"/>
      <c r="J27" s="17"/>
      <c r="K27" s="17"/>
    </row>
    <row r="28" spans="1:11" hidden="1" x14ac:dyDescent="0.2">
      <c r="A28" s="10" t="s">
        <v>35</v>
      </c>
      <c r="B28" s="10"/>
      <c r="C28" s="10"/>
      <c r="D28" s="10"/>
      <c r="E28" s="10"/>
      <c r="F28" s="10"/>
      <c r="G28" s="17"/>
      <c r="H28" s="17"/>
      <c r="I28" s="17"/>
      <c r="J28" s="17"/>
      <c r="K28" s="17"/>
    </row>
    <row r="29" spans="1:11" hidden="1" x14ac:dyDescent="0.2">
      <c r="A29" s="11" t="s">
        <v>36</v>
      </c>
      <c r="B29" s="11"/>
      <c r="C29" s="11"/>
      <c r="D29" s="11"/>
      <c r="E29" s="11"/>
      <c r="F29" s="11"/>
      <c r="G29" s="17"/>
      <c r="H29" s="17"/>
      <c r="I29" s="17"/>
      <c r="J29" s="17"/>
      <c r="K29" s="17"/>
    </row>
    <row r="30" spans="1:11" hidden="1" x14ac:dyDescent="0.2">
      <c r="A30" s="11" t="s">
        <v>37</v>
      </c>
      <c r="B30" s="11"/>
      <c r="C30" s="11"/>
      <c r="D30" s="11"/>
      <c r="E30" s="11"/>
      <c r="F30" s="11"/>
      <c r="G30" s="17"/>
      <c r="H30" s="17"/>
      <c r="I30" s="17"/>
      <c r="J30" s="17"/>
      <c r="K30" s="17"/>
    </row>
    <row r="31" spans="1:11" hidden="1" x14ac:dyDescent="0.2">
      <c r="A31" s="10" t="s">
        <v>38</v>
      </c>
      <c r="B31" s="10"/>
      <c r="C31" s="10"/>
      <c r="D31" s="10"/>
      <c r="E31" s="10"/>
      <c r="F31" s="10"/>
      <c r="G31" s="17"/>
      <c r="H31" s="17"/>
      <c r="I31" s="17"/>
      <c r="J31" s="17"/>
      <c r="K31" s="17"/>
    </row>
    <row r="32" spans="1:11" hidden="1" x14ac:dyDescent="0.2">
      <c r="A32" s="10" t="s">
        <v>39</v>
      </c>
      <c r="B32" s="10"/>
      <c r="C32" s="10"/>
      <c r="D32" s="10"/>
      <c r="E32" s="10"/>
      <c r="F32" s="10"/>
      <c r="G32" s="17"/>
      <c r="H32" s="17"/>
      <c r="I32" s="17"/>
      <c r="J32" s="17"/>
      <c r="K32" s="17"/>
    </row>
    <row r="33" spans="1:11" hidden="1" x14ac:dyDescent="0.2">
      <c r="A33" s="10" t="s">
        <v>40</v>
      </c>
      <c r="B33" s="10"/>
      <c r="C33" s="10"/>
      <c r="D33" s="10"/>
      <c r="E33" s="10"/>
      <c r="F33" s="10"/>
      <c r="G33" s="17"/>
      <c r="H33" s="17"/>
      <c r="I33" s="17"/>
      <c r="J33" s="17"/>
      <c r="K33" s="17"/>
    </row>
    <row r="34" spans="1:11" hidden="1" x14ac:dyDescent="0.2">
      <c r="A34" s="11" t="s">
        <v>41</v>
      </c>
      <c r="B34" s="11"/>
      <c r="C34" s="11"/>
      <c r="D34" s="11"/>
      <c r="E34" s="11"/>
      <c r="F34" s="11"/>
      <c r="G34" s="17"/>
      <c r="H34" s="17"/>
      <c r="I34" s="17"/>
      <c r="J34" s="17"/>
      <c r="K34" s="17"/>
    </row>
    <row r="35" spans="1:11" hidden="1" x14ac:dyDescent="0.2">
      <c r="A35" s="11" t="s">
        <v>42</v>
      </c>
      <c r="B35" s="11"/>
      <c r="C35" s="11"/>
      <c r="D35" s="11"/>
      <c r="E35" s="11"/>
      <c r="F35" s="11"/>
      <c r="G35" s="17"/>
      <c r="H35" s="17"/>
      <c r="I35" s="17"/>
      <c r="J35" s="17"/>
      <c r="K35" s="17"/>
    </row>
    <row r="36" spans="1:11" hidden="1" x14ac:dyDescent="0.2">
      <c r="A36" s="10" t="s">
        <v>11</v>
      </c>
      <c r="B36" s="48"/>
      <c r="C36" s="48"/>
      <c r="D36" s="48"/>
      <c r="E36" s="48"/>
      <c r="F36" s="48"/>
      <c r="G36" s="17"/>
      <c r="H36" s="17"/>
      <c r="I36" s="17"/>
      <c r="J36" s="17"/>
      <c r="K36" s="17"/>
    </row>
    <row r="37" spans="1:11" hidden="1" x14ac:dyDescent="0.2">
      <c r="A37" s="10" t="s">
        <v>43</v>
      </c>
      <c r="B37" s="48"/>
      <c r="C37" s="48"/>
      <c r="D37" s="48"/>
      <c r="E37" s="48"/>
      <c r="F37" s="48"/>
      <c r="G37" s="17"/>
      <c r="H37" s="17"/>
      <c r="I37" s="17"/>
      <c r="J37" s="17"/>
      <c r="K37" s="17"/>
    </row>
    <row r="38" spans="1:11" hidden="1" x14ac:dyDescent="0.2">
      <c r="A38" s="10" t="s">
        <v>44</v>
      </c>
      <c r="B38" s="48"/>
      <c r="C38" s="48"/>
      <c r="D38" s="48"/>
      <c r="E38" s="48"/>
      <c r="F38" s="48"/>
      <c r="G38" s="17"/>
      <c r="H38" s="17"/>
      <c r="I38" s="17"/>
      <c r="J38" s="17"/>
      <c r="K38" s="17"/>
    </row>
    <row r="39" spans="1:11" hidden="1" x14ac:dyDescent="0.2">
      <c r="A39" s="11" t="s">
        <v>45</v>
      </c>
      <c r="B39" s="4"/>
      <c r="C39" s="4"/>
      <c r="D39" s="4"/>
      <c r="E39" s="4"/>
      <c r="F39" s="4"/>
      <c r="G39" s="17"/>
      <c r="H39" s="17"/>
      <c r="I39" s="17"/>
      <c r="J39" s="17"/>
      <c r="K39" s="17"/>
    </row>
    <row r="40" spans="1:11" hidden="1" x14ac:dyDescent="0.2">
      <c r="A40" s="4" t="s">
        <v>46</v>
      </c>
      <c r="B40" s="4"/>
      <c r="C40" s="4"/>
      <c r="D40" s="4"/>
      <c r="E40" s="4"/>
      <c r="F40" s="4"/>
      <c r="G40" s="17"/>
      <c r="H40" s="17"/>
      <c r="I40" s="17"/>
      <c r="J40" s="17"/>
      <c r="K40" s="17"/>
    </row>
    <row r="41" spans="1:11" hidden="1" x14ac:dyDescent="0.2">
      <c r="A41" s="4" t="s">
        <v>47</v>
      </c>
      <c r="B41" s="4"/>
      <c r="C41" s="4"/>
      <c r="D41" s="4"/>
      <c r="E41" s="4"/>
      <c r="F41" s="4"/>
      <c r="G41" s="17"/>
      <c r="H41" s="17"/>
      <c r="I41" s="17"/>
      <c r="J41" s="17"/>
      <c r="K41" s="17"/>
    </row>
    <row r="42" spans="1:11" hidden="1" x14ac:dyDescent="0.2">
      <c r="A42" s="4" t="s">
        <v>48</v>
      </c>
      <c r="B42" s="4"/>
      <c r="C42" s="4"/>
      <c r="D42" s="4"/>
      <c r="E42" s="4"/>
      <c r="F42" s="4"/>
      <c r="G42" s="17"/>
      <c r="H42" s="17"/>
      <c r="I42" s="17"/>
      <c r="J42" s="17"/>
      <c r="K42" s="17"/>
    </row>
    <row r="43" spans="1:11" hidden="1" x14ac:dyDescent="0.2">
      <c r="A43" s="4" t="s">
        <v>49</v>
      </c>
      <c r="B43" s="4"/>
      <c r="C43" s="4"/>
      <c r="D43" s="4"/>
      <c r="E43" s="4"/>
      <c r="F43" s="4"/>
      <c r="G43" s="17"/>
      <c r="H43" s="17"/>
      <c r="I43" s="17"/>
      <c r="J43" s="17"/>
      <c r="K43" s="17"/>
    </row>
    <row r="44" spans="1:11" hidden="1" x14ac:dyDescent="0.2">
      <c r="A44" s="4" t="s">
        <v>50</v>
      </c>
      <c r="B44" s="4"/>
      <c r="C44" s="4"/>
      <c r="D44" s="4"/>
      <c r="E44" s="4"/>
      <c r="F44" s="4"/>
      <c r="G44" s="17"/>
      <c r="H44" s="17"/>
      <c r="I44" s="17"/>
      <c r="J44" s="17"/>
      <c r="K44" s="17"/>
    </row>
    <row r="45" spans="1:11" hidden="1" x14ac:dyDescent="0.2">
      <c r="A45" s="49" t="s">
        <v>51</v>
      </c>
      <c r="B45" s="48"/>
      <c r="C45" s="48"/>
      <c r="D45" s="48"/>
      <c r="E45" s="48"/>
      <c r="F45" s="48"/>
      <c r="G45" s="17"/>
      <c r="H45" s="17"/>
      <c r="I45" s="17"/>
      <c r="J45" s="17"/>
      <c r="K45" s="17"/>
    </row>
    <row r="46" spans="1:11" hidden="1" x14ac:dyDescent="0.2">
      <c r="A46" s="48" t="s">
        <v>52</v>
      </c>
      <c r="B46" s="48"/>
      <c r="C46" s="48"/>
      <c r="D46" s="48"/>
      <c r="E46" s="48"/>
      <c r="F46" s="48"/>
      <c r="G46" s="17"/>
      <c r="H46" s="17"/>
      <c r="I46" s="17"/>
      <c r="J46" s="17"/>
      <c r="K46" s="17"/>
    </row>
    <row r="47" spans="1:11" hidden="1" x14ac:dyDescent="0.2">
      <c r="A47" s="37">
        <v>-20000</v>
      </c>
      <c r="B47" s="4"/>
      <c r="C47" s="4"/>
      <c r="D47" s="4"/>
      <c r="E47" s="4"/>
      <c r="F47" s="4"/>
      <c r="G47" s="17"/>
      <c r="H47" s="17"/>
      <c r="I47" s="17"/>
      <c r="J47" s="17"/>
      <c r="K47" s="17"/>
    </row>
    <row r="48" spans="1:11" ht="25.5" hidden="1" x14ac:dyDescent="0.2">
      <c r="A48" s="63" t="s">
        <v>53</v>
      </c>
      <c r="B48" s="48"/>
      <c r="C48" s="48"/>
      <c r="D48" s="48"/>
      <c r="E48" s="48"/>
      <c r="F48" s="48"/>
      <c r="G48" s="17"/>
      <c r="H48" s="17"/>
      <c r="I48" s="17"/>
      <c r="J48" s="17"/>
      <c r="K48" s="17"/>
    </row>
    <row r="49" spans="1:11" ht="25.5" hidden="1" x14ac:dyDescent="0.2">
      <c r="A49" s="63" t="s">
        <v>54</v>
      </c>
      <c r="B49" s="48"/>
      <c r="C49" s="48"/>
      <c r="D49" s="48"/>
      <c r="E49" s="48"/>
      <c r="F49" s="48"/>
      <c r="G49" s="17"/>
      <c r="H49" s="17"/>
      <c r="I49" s="17"/>
      <c r="J49" s="17"/>
      <c r="K49" s="17"/>
    </row>
    <row r="50" spans="1:11" ht="25.5" hidden="1" x14ac:dyDescent="0.2">
      <c r="A50" s="64" t="s">
        <v>55</v>
      </c>
      <c r="B50" s="4"/>
      <c r="C50" s="4"/>
      <c r="D50" s="4"/>
      <c r="E50" s="4"/>
      <c r="F50" s="4"/>
      <c r="G50" s="17"/>
      <c r="H50" s="17"/>
      <c r="I50" s="17"/>
      <c r="J50" s="17"/>
      <c r="K50" s="17"/>
    </row>
    <row r="51" spans="1:11" ht="25.5" hidden="1" x14ac:dyDescent="0.2">
      <c r="A51" s="64" t="s">
        <v>56</v>
      </c>
      <c r="B51" s="4"/>
      <c r="C51" s="4"/>
      <c r="D51" s="4"/>
      <c r="E51" s="4"/>
      <c r="F51" s="4"/>
      <c r="G51" s="17"/>
      <c r="H51" s="17"/>
      <c r="I51" s="17"/>
      <c r="J51" s="17"/>
      <c r="K51" s="17"/>
    </row>
    <row r="52" spans="1:11" ht="38.25" hidden="1" x14ac:dyDescent="0.2">
      <c r="A52" s="64" t="s">
        <v>57</v>
      </c>
      <c r="B52" s="56"/>
      <c r="C52" s="56"/>
      <c r="D52" s="56"/>
      <c r="E52" s="11"/>
      <c r="F52" s="11"/>
      <c r="G52" s="17"/>
      <c r="H52" s="17"/>
      <c r="I52" s="17"/>
      <c r="J52" s="17"/>
      <c r="K52" s="17"/>
    </row>
    <row r="53" spans="1:11" hidden="1" x14ac:dyDescent="0.2">
      <c r="A53" s="61" t="s">
        <v>58</v>
      </c>
      <c r="B53" s="55"/>
      <c r="C53" s="55"/>
      <c r="D53" s="55"/>
      <c r="E53" s="10"/>
      <c r="F53" s="10" t="b">
        <v>1</v>
      </c>
      <c r="G53" s="17"/>
      <c r="H53" s="17"/>
      <c r="I53" s="17"/>
      <c r="J53" s="17"/>
      <c r="K53" s="17"/>
    </row>
    <row r="54" spans="1:11" hidden="1" x14ac:dyDescent="0.2">
      <c r="A54" s="62" t="s">
        <v>59</v>
      </c>
      <c r="B54" s="61"/>
      <c r="C54" s="61"/>
      <c r="D54" s="61"/>
      <c r="E54" s="10"/>
      <c r="F54" s="10" t="b">
        <v>0</v>
      </c>
      <c r="G54" s="17"/>
      <c r="H54" s="17"/>
      <c r="I54" s="17"/>
      <c r="J54" s="17"/>
      <c r="K54" s="17"/>
    </row>
    <row r="55" spans="1:11" hidden="1" x14ac:dyDescent="0.2">
      <c r="A55" s="65"/>
      <c r="B55" s="57">
        <f>COUNT(Travel!B12:B15)</f>
        <v>1</v>
      </c>
      <c r="C55" s="57"/>
      <c r="D55" s="57">
        <f>COUNTIF(Travel!D12:D15,"*")</f>
        <v>1</v>
      </c>
      <c r="E55" s="58"/>
      <c r="F55" s="58" t="b">
        <f>MIN(B55,D55)=MAX(B55,D55)</f>
        <v>1</v>
      </c>
      <c r="G55" s="17"/>
      <c r="H55" s="17"/>
      <c r="I55" s="17"/>
      <c r="J55" s="17"/>
      <c r="K55" s="17"/>
    </row>
    <row r="56" spans="1:11" hidden="1" x14ac:dyDescent="0.2">
      <c r="A56" s="65" t="s">
        <v>60</v>
      </c>
      <c r="B56" s="57">
        <f>COUNT(Travel!B23:B58)</f>
        <v>24</v>
      </c>
      <c r="C56" s="57"/>
      <c r="D56" s="57">
        <f>COUNTIF(Travel!D20:D58,"*")</f>
        <v>26</v>
      </c>
      <c r="E56" s="58"/>
      <c r="F56" s="58" t="b">
        <f>MIN(B56,D56)=MAX(B56,D56)</f>
        <v>0</v>
      </c>
    </row>
    <row r="57" spans="1:11" hidden="1" x14ac:dyDescent="0.2">
      <c r="A57" s="66"/>
      <c r="B57" s="57">
        <f>COUNT(Travel!B63:B67)</f>
        <v>0</v>
      </c>
      <c r="C57" s="57"/>
      <c r="D57" s="57">
        <f>COUNTIF(Travel!D63:D67,"*")</f>
        <v>0</v>
      </c>
      <c r="E57" s="58"/>
      <c r="F57" s="58" t="b">
        <f>MIN(B57,D57)=MAX(B57,D57)</f>
        <v>1</v>
      </c>
    </row>
    <row r="58" spans="1:11" hidden="1" x14ac:dyDescent="0.2">
      <c r="A58" s="67" t="s">
        <v>61</v>
      </c>
      <c r="B58" s="59">
        <f>COUNT(Hospitality!B11:B15)</f>
        <v>0</v>
      </c>
      <c r="C58" s="59"/>
      <c r="D58" s="59">
        <f>COUNTIF(Hospitality!D11:D15,"*")</f>
        <v>0</v>
      </c>
      <c r="E58" s="60"/>
      <c r="F58" s="60" t="b">
        <f>MIN(B58,D58)=MAX(B58,D58)</f>
        <v>1</v>
      </c>
    </row>
    <row r="59" spans="1:11" hidden="1" x14ac:dyDescent="0.2">
      <c r="A59" s="68" t="s">
        <v>62</v>
      </c>
      <c r="B59" s="58">
        <f>COUNT('All other expenses'!B11:B28)</f>
        <v>16</v>
      </c>
      <c r="C59" s="58"/>
      <c r="D59" s="58">
        <f>COUNTIF('All other expenses'!D11:D28,"*")</f>
        <v>16</v>
      </c>
      <c r="E59" s="58"/>
      <c r="F59" s="58" t="b">
        <f>MIN(B59,D59)=MAX(B59,D59)</f>
        <v>1</v>
      </c>
    </row>
    <row r="60" spans="1:11" hidden="1" x14ac:dyDescent="0.2">
      <c r="A60" s="67" t="s">
        <v>63</v>
      </c>
      <c r="B60" s="59">
        <f>COUNTIF('Gifts and benefits'!B11:B15,"*")</f>
        <v>1</v>
      </c>
      <c r="C60" s="59">
        <f>COUNTIF('Gifts and benefits'!C11:C15,"*")</f>
        <v>1</v>
      </c>
      <c r="D60" s="59"/>
      <c r="E60" s="59">
        <f>COUNTA('Gifts and benefits'!E11:E15)</f>
        <v>1</v>
      </c>
      <c r="F60" s="60"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12"/>
  <sheetViews>
    <sheetView topLeftCell="A38" zoomScaleNormal="100" workbookViewId="0">
      <selection activeCell="B59" sqref="B59"/>
    </sheetView>
  </sheetViews>
  <sheetFormatPr defaultColWidth="0" defaultRowHeight="12.75" zeroHeight="1" x14ac:dyDescent="0.2"/>
  <cols>
    <col min="1" max="1" width="35.7109375" style="120"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30" t="s">
        <v>64</v>
      </c>
      <c r="B1" s="130"/>
      <c r="C1" s="130"/>
      <c r="D1" s="130"/>
      <c r="E1" s="130"/>
      <c r="F1" s="17"/>
    </row>
    <row r="2" spans="1:6" ht="21" customHeight="1" x14ac:dyDescent="0.2">
      <c r="A2" s="108" t="s">
        <v>65</v>
      </c>
      <c r="B2" s="128" t="str">
        <f>'Summary and sign-off'!B2:F2</f>
        <v>Education Review Office</v>
      </c>
      <c r="C2" s="128"/>
      <c r="D2" s="128"/>
      <c r="E2" s="128"/>
      <c r="F2" s="17"/>
    </row>
    <row r="3" spans="1:6" ht="31.5" x14ac:dyDescent="0.2">
      <c r="A3" s="108" t="s">
        <v>66</v>
      </c>
      <c r="B3" s="128" t="str">
        <f>'Summary and sign-off'!B3:F3</f>
        <v>Nicholas Pole</v>
      </c>
      <c r="C3" s="128"/>
      <c r="D3" s="128"/>
      <c r="E3" s="128"/>
      <c r="F3" s="17"/>
    </row>
    <row r="4" spans="1:6" ht="21" customHeight="1" x14ac:dyDescent="0.2">
      <c r="A4" s="108" t="s">
        <v>67</v>
      </c>
      <c r="B4" s="128">
        <f>'Summary and sign-off'!B4:F4</f>
        <v>44743</v>
      </c>
      <c r="C4" s="128"/>
      <c r="D4" s="128"/>
      <c r="E4" s="128"/>
      <c r="F4" s="17"/>
    </row>
    <row r="5" spans="1:6" ht="21" customHeight="1" x14ac:dyDescent="0.2">
      <c r="A5" s="108" t="s">
        <v>68</v>
      </c>
      <c r="B5" s="128">
        <f>'Summary and sign-off'!B5:F5</f>
        <v>45107</v>
      </c>
      <c r="C5" s="128"/>
      <c r="D5" s="128"/>
      <c r="E5" s="128"/>
      <c r="F5" s="17"/>
    </row>
    <row r="6" spans="1:6" ht="21" customHeight="1" x14ac:dyDescent="0.2">
      <c r="A6" s="108" t="s">
        <v>69</v>
      </c>
      <c r="B6" s="123" t="s">
        <v>35</v>
      </c>
      <c r="C6" s="123"/>
      <c r="D6" s="123"/>
      <c r="E6" s="123"/>
      <c r="F6" s="17"/>
    </row>
    <row r="7" spans="1:6" ht="21" customHeight="1" x14ac:dyDescent="0.2">
      <c r="A7" s="108" t="s">
        <v>9</v>
      </c>
      <c r="B7" s="123" t="s">
        <v>37</v>
      </c>
      <c r="C7" s="123"/>
      <c r="D7" s="123"/>
      <c r="E7" s="123"/>
      <c r="F7" s="17"/>
    </row>
    <row r="8" spans="1:6" ht="36" customHeight="1" x14ac:dyDescent="0.2">
      <c r="A8" s="132" t="s">
        <v>70</v>
      </c>
      <c r="B8" s="133"/>
      <c r="C8" s="133"/>
      <c r="D8" s="133"/>
      <c r="E8" s="133"/>
      <c r="F8" s="19"/>
    </row>
    <row r="9" spans="1:6" ht="36" customHeight="1" x14ac:dyDescent="0.2">
      <c r="A9" s="134" t="s">
        <v>71</v>
      </c>
      <c r="B9" s="135"/>
      <c r="C9" s="135"/>
      <c r="D9" s="135"/>
      <c r="E9" s="135"/>
      <c r="F9" s="19"/>
    </row>
    <row r="10" spans="1:6" ht="24.75" customHeight="1" x14ac:dyDescent="0.2">
      <c r="A10" s="131" t="s">
        <v>72</v>
      </c>
      <c r="B10" s="136"/>
      <c r="C10" s="131"/>
      <c r="D10" s="131"/>
      <c r="E10" s="131"/>
      <c r="F10" s="29"/>
    </row>
    <row r="11" spans="1:6" ht="28.5" customHeight="1" x14ac:dyDescent="0.2">
      <c r="A11" s="91" t="s">
        <v>73</v>
      </c>
      <c r="B11" s="24" t="s">
        <v>74</v>
      </c>
      <c r="C11" s="24" t="s">
        <v>75</v>
      </c>
      <c r="D11" s="24" t="s">
        <v>76</v>
      </c>
      <c r="E11" s="24" t="s">
        <v>77</v>
      </c>
      <c r="F11" s="30"/>
    </row>
    <row r="12" spans="1:6" s="2" customFormat="1" ht="15" x14ac:dyDescent="0.2">
      <c r="A12" s="109" t="s">
        <v>78</v>
      </c>
      <c r="B12" s="121">
        <v>1040.3900000000001</v>
      </c>
      <c r="C12" s="98" t="s">
        <v>184</v>
      </c>
      <c r="D12" s="98" t="s">
        <v>79</v>
      </c>
      <c r="E12" s="99" t="s">
        <v>80</v>
      </c>
      <c r="F12" s="1"/>
    </row>
    <row r="13" spans="1:6" s="2" customFormat="1" x14ac:dyDescent="0.2">
      <c r="A13" s="109"/>
      <c r="B13" s="97"/>
      <c r="C13" s="98"/>
      <c r="D13" s="98"/>
      <c r="E13" s="99"/>
      <c r="F13" s="1"/>
    </row>
    <row r="14" spans="1:6" s="2" customFormat="1" x14ac:dyDescent="0.2">
      <c r="A14" s="110"/>
      <c r="B14" s="97"/>
      <c r="C14" s="98"/>
      <c r="D14" s="98"/>
      <c r="E14" s="99"/>
      <c r="F14" s="1"/>
    </row>
    <row r="15" spans="1:6" s="2" customFormat="1" hidden="1" x14ac:dyDescent="0.2">
      <c r="A15" s="111"/>
      <c r="B15" s="85"/>
      <c r="C15" s="86"/>
      <c r="D15" s="86"/>
      <c r="E15" s="87"/>
      <c r="F15" s="1"/>
    </row>
    <row r="16" spans="1:6" ht="19.5" customHeight="1" x14ac:dyDescent="0.2">
      <c r="A16" s="112" t="s">
        <v>81</v>
      </c>
      <c r="B16" s="54">
        <f>SUM(B12:B15)</f>
        <v>1040.3900000000001</v>
      </c>
      <c r="C16" s="107" t="str">
        <f>IF(SUBTOTAL(3,B12:B15)=SUBTOTAL(103,B12:B15),'Summary and sign-off'!$A$48,'Summary and sign-off'!$A$49)</f>
        <v>Check - there are no hidden rows with data</v>
      </c>
      <c r="D16" s="129" t="str">
        <f>IF('Summary and sign-off'!F55='Summary and sign-off'!F54,'Summary and sign-off'!A51,'Summary and sign-off'!A50)</f>
        <v>Check - each entry provides sufficient information</v>
      </c>
      <c r="E16" s="129"/>
      <c r="F16" s="17"/>
    </row>
    <row r="17" spans="1:6" ht="10.5" customHeight="1" x14ac:dyDescent="0.2">
      <c r="A17" s="113"/>
      <c r="B17" s="19"/>
      <c r="C17" s="17"/>
      <c r="D17" s="17"/>
      <c r="E17" s="17"/>
      <c r="F17" s="17"/>
    </row>
    <row r="18" spans="1:6" ht="24.75" customHeight="1" x14ac:dyDescent="0.2">
      <c r="A18" s="131" t="s">
        <v>82</v>
      </c>
      <c r="B18" s="131"/>
      <c r="C18" s="131"/>
      <c r="D18" s="131"/>
      <c r="E18" s="131"/>
      <c r="F18" s="29"/>
    </row>
    <row r="19" spans="1:6" ht="32.450000000000003" customHeight="1" x14ac:dyDescent="0.2">
      <c r="A19" s="91" t="s">
        <v>73</v>
      </c>
      <c r="B19" s="24" t="s">
        <v>16</v>
      </c>
      <c r="C19" s="24" t="s">
        <v>83</v>
      </c>
      <c r="D19" s="24" t="s">
        <v>76</v>
      </c>
      <c r="E19" s="24" t="s">
        <v>77</v>
      </c>
      <c r="F19" s="30"/>
    </row>
    <row r="20" spans="1:6" s="2" customFormat="1" x14ac:dyDescent="0.2">
      <c r="A20" s="109"/>
      <c r="B20" s="97"/>
      <c r="C20" s="98"/>
      <c r="D20" s="98"/>
      <c r="E20" s="99"/>
      <c r="F20" s="1"/>
    </row>
    <row r="21" spans="1:6" s="2" customFormat="1" x14ac:dyDescent="0.2">
      <c r="A21" s="109" t="s">
        <v>84</v>
      </c>
      <c r="B21" s="97">
        <v>584.95000000000005</v>
      </c>
      <c r="C21" s="98" t="s">
        <v>85</v>
      </c>
      <c r="D21" s="98" t="s">
        <v>79</v>
      </c>
      <c r="E21" s="99" t="s">
        <v>86</v>
      </c>
      <c r="F21" s="1"/>
    </row>
    <row r="22" spans="1:6" s="2" customFormat="1" x14ac:dyDescent="0.2">
      <c r="A22" s="109">
        <v>45156</v>
      </c>
      <c r="B22" s="97">
        <v>377.39</v>
      </c>
      <c r="C22" s="98" t="s">
        <v>85</v>
      </c>
      <c r="D22" s="98" t="s">
        <v>87</v>
      </c>
      <c r="E22" s="99" t="s">
        <v>86</v>
      </c>
      <c r="F22" s="1"/>
    </row>
    <row r="23" spans="1:6" s="2" customFormat="1" x14ac:dyDescent="0.2">
      <c r="A23" s="109">
        <v>44792</v>
      </c>
      <c r="B23" s="97">
        <v>21.13</v>
      </c>
      <c r="C23" s="98" t="s">
        <v>85</v>
      </c>
      <c r="D23" s="98" t="s">
        <v>88</v>
      </c>
      <c r="E23" s="99" t="s">
        <v>86</v>
      </c>
      <c r="F23" s="1"/>
    </row>
    <row r="24" spans="1:6" s="2" customFormat="1" x14ac:dyDescent="0.2">
      <c r="A24" s="109">
        <v>44791</v>
      </c>
      <c r="B24" s="97">
        <v>47.31</v>
      </c>
      <c r="C24" s="98" t="s">
        <v>85</v>
      </c>
      <c r="D24" s="98" t="s">
        <v>88</v>
      </c>
      <c r="E24" s="99" t="s">
        <v>89</v>
      </c>
      <c r="F24" s="1"/>
    </row>
    <row r="25" spans="1:6" s="2" customFormat="1" x14ac:dyDescent="0.2">
      <c r="A25" s="109"/>
      <c r="B25" s="97"/>
      <c r="C25" s="98"/>
      <c r="D25" s="98"/>
      <c r="E25" s="99"/>
      <c r="F25" s="1"/>
    </row>
    <row r="26" spans="1:6" s="2" customFormat="1" x14ac:dyDescent="0.2">
      <c r="A26" s="109">
        <v>44818</v>
      </c>
      <c r="B26" s="97">
        <v>83.57</v>
      </c>
      <c r="C26" s="98" t="s">
        <v>90</v>
      </c>
      <c r="D26" s="98" t="s">
        <v>88</v>
      </c>
      <c r="E26" s="99" t="s">
        <v>91</v>
      </c>
      <c r="F26" s="1"/>
    </row>
    <row r="27" spans="1:6" s="2" customFormat="1" x14ac:dyDescent="0.2">
      <c r="A27" s="109">
        <v>44818</v>
      </c>
      <c r="B27" s="97">
        <v>625.61</v>
      </c>
      <c r="C27" s="98" t="s">
        <v>90</v>
      </c>
      <c r="D27" s="98" t="s">
        <v>79</v>
      </c>
      <c r="E27" s="99" t="s">
        <v>91</v>
      </c>
      <c r="F27" s="1"/>
    </row>
    <row r="28" spans="1:6" s="2" customFormat="1" x14ac:dyDescent="0.2">
      <c r="A28" s="109">
        <v>44818</v>
      </c>
      <c r="B28" s="97">
        <v>40.869999999999997</v>
      </c>
      <c r="C28" s="98" t="s">
        <v>90</v>
      </c>
      <c r="D28" s="98" t="s">
        <v>92</v>
      </c>
      <c r="E28" s="99" t="s">
        <v>89</v>
      </c>
      <c r="F28" s="1"/>
    </row>
    <row r="29" spans="1:6" s="2" customFormat="1" x14ac:dyDescent="0.2">
      <c r="A29" s="109"/>
      <c r="B29" s="97"/>
      <c r="C29" s="98"/>
      <c r="D29" s="98"/>
      <c r="E29" s="99"/>
      <c r="F29" s="1"/>
    </row>
    <row r="30" spans="1:6" s="2" customFormat="1" x14ac:dyDescent="0.2">
      <c r="A30" s="109">
        <v>44819</v>
      </c>
      <c r="B30" s="97">
        <v>25.83</v>
      </c>
      <c r="C30" s="98" t="s">
        <v>93</v>
      </c>
      <c r="D30" s="98" t="s">
        <v>88</v>
      </c>
      <c r="E30" s="99" t="s">
        <v>89</v>
      </c>
      <c r="F30" s="1"/>
    </row>
    <row r="31" spans="1:6" s="2" customFormat="1" x14ac:dyDescent="0.2">
      <c r="A31" s="109" t="s">
        <v>94</v>
      </c>
      <c r="B31" s="97">
        <v>1106.3900000000001</v>
      </c>
      <c r="C31" s="98" t="s">
        <v>93</v>
      </c>
      <c r="D31" s="98" t="s">
        <v>79</v>
      </c>
      <c r="E31" s="99" t="s">
        <v>95</v>
      </c>
      <c r="F31" s="1"/>
    </row>
    <row r="32" spans="1:6" s="2" customFormat="1" x14ac:dyDescent="0.2">
      <c r="A32" s="109" t="s">
        <v>96</v>
      </c>
      <c r="B32" s="97">
        <v>146.96</v>
      </c>
      <c r="C32" s="98" t="s">
        <v>93</v>
      </c>
      <c r="D32" s="98" t="s">
        <v>87</v>
      </c>
      <c r="E32" s="99" t="s">
        <v>97</v>
      </c>
      <c r="F32" s="1"/>
    </row>
    <row r="33" spans="1:6" s="2" customFormat="1" x14ac:dyDescent="0.2">
      <c r="A33" s="109" t="s">
        <v>98</v>
      </c>
      <c r="B33" s="97">
        <v>198.01</v>
      </c>
      <c r="C33" s="98" t="s">
        <v>93</v>
      </c>
      <c r="D33" s="98" t="s">
        <v>99</v>
      </c>
      <c r="E33" s="99" t="s">
        <v>97</v>
      </c>
      <c r="F33" s="1"/>
    </row>
    <row r="34" spans="1:6" s="2" customFormat="1" x14ac:dyDescent="0.2">
      <c r="A34" s="109">
        <v>44822</v>
      </c>
      <c r="B34" s="97">
        <v>23.48</v>
      </c>
      <c r="C34" s="98" t="s">
        <v>93</v>
      </c>
      <c r="D34" s="98" t="s">
        <v>100</v>
      </c>
      <c r="E34" s="99" t="s">
        <v>89</v>
      </c>
      <c r="F34" s="1"/>
    </row>
    <row r="35" spans="1:6" s="2" customFormat="1" x14ac:dyDescent="0.2">
      <c r="A35" s="109"/>
      <c r="B35" s="97"/>
      <c r="C35" s="98"/>
      <c r="D35" s="98"/>
      <c r="E35" s="99"/>
      <c r="F35" s="1"/>
    </row>
    <row r="36" spans="1:6" s="2" customFormat="1" x14ac:dyDescent="0.2">
      <c r="A36" s="109">
        <v>44861</v>
      </c>
      <c r="B36" s="97">
        <v>172</v>
      </c>
      <c r="C36" s="98" t="s">
        <v>101</v>
      </c>
      <c r="D36" s="98" t="s">
        <v>87</v>
      </c>
      <c r="E36" s="99" t="s">
        <v>86</v>
      </c>
      <c r="F36" s="1"/>
    </row>
    <row r="37" spans="1:6" s="2" customFormat="1" x14ac:dyDescent="0.2">
      <c r="A37" s="109"/>
      <c r="B37" s="97"/>
      <c r="C37" s="98"/>
      <c r="D37" s="98"/>
      <c r="E37" s="99"/>
      <c r="F37" s="1"/>
    </row>
    <row r="38" spans="1:6" s="2" customFormat="1" ht="25.5" x14ac:dyDescent="0.2">
      <c r="A38" s="109" t="s">
        <v>102</v>
      </c>
      <c r="B38" s="97">
        <v>769.38</v>
      </c>
      <c r="C38" s="98" t="s">
        <v>103</v>
      </c>
      <c r="D38" s="98" t="s">
        <v>79</v>
      </c>
      <c r="E38" s="99" t="s">
        <v>104</v>
      </c>
      <c r="F38" s="1"/>
    </row>
    <row r="39" spans="1:6" s="2" customFormat="1" ht="25.5" x14ac:dyDescent="0.2">
      <c r="A39" s="109">
        <v>44878</v>
      </c>
      <c r="B39" s="97">
        <v>198.83</v>
      </c>
      <c r="C39" s="98" t="s">
        <v>103</v>
      </c>
      <c r="D39" s="98" t="s">
        <v>87</v>
      </c>
      <c r="E39" s="99" t="s">
        <v>86</v>
      </c>
      <c r="F39" s="1"/>
    </row>
    <row r="40" spans="1:6" s="2" customFormat="1" x14ac:dyDescent="0.2">
      <c r="A40" s="109"/>
      <c r="B40" s="97"/>
      <c r="C40" s="98"/>
      <c r="D40" s="98"/>
      <c r="E40" s="99"/>
      <c r="F40" s="1"/>
    </row>
    <row r="41" spans="1:6" s="2" customFormat="1" x14ac:dyDescent="0.2">
      <c r="A41" s="109" t="s">
        <v>105</v>
      </c>
      <c r="B41" s="97">
        <v>371.5</v>
      </c>
      <c r="C41" s="98" t="s">
        <v>106</v>
      </c>
      <c r="D41" s="98" t="s">
        <v>107</v>
      </c>
      <c r="E41" s="99" t="s">
        <v>108</v>
      </c>
      <c r="F41" s="1"/>
    </row>
    <row r="42" spans="1:6" s="2" customFormat="1" x14ac:dyDescent="0.2">
      <c r="A42" s="109"/>
      <c r="B42" s="97"/>
      <c r="C42" s="98"/>
      <c r="D42" s="98"/>
      <c r="E42" s="99"/>
      <c r="F42" s="1"/>
    </row>
    <row r="43" spans="1:6" s="2" customFormat="1" x14ac:dyDescent="0.2">
      <c r="A43" s="109">
        <v>44987</v>
      </c>
      <c r="B43" s="97">
        <v>459.64</v>
      </c>
      <c r="C43" s="98" t="s">
        <v>109</v>
      </c>
      <c r="D43" s="98" t="s">
        <v>79</v>
      </c>
      <c r="E43" s="99" t="s">
        <v>110</v>
      </c>
      <c r="F43" s="1"/>
    </row>
    <row r="44" spans="1:6" s="2" customFormat="1" x14ac:dyDescent="0.2">
      <c r="A44" s="109">
        <v>44987</v>
      </c>
      <c r="B44" s="97">
        <v>116</v>
      </c>
      <c r="C44" s="98" t="s">
        <v>109</v>
      </c>
      <c r="D44" s="98" t="s">
        <v>111</v>
      </c>
      <c r="E44" s="99" t="s">
        <v>110</v>
      </c>
      <c r="F44" s="1"/>
    </row>
    <row r="45" spans="1:6" s="2" customFormat="1" x14ac:dyDescent="0.2">
      <c r="A45" s="109">
        <v>44987</v>
      </c>
      <c r="B45" s="97">
        <v>33.04</v>
      </c>
      <c r="C45" s="98" t="s">
        <v>109</v>
      </c>
      <c r="D45" s="98" t="s">
        <v>92</v>
      </c>
      <c r="E45" s="99" t="s">
        <v>89</v>
      </c>
      <c r="F45" s="1"/>
    </row>
    <row r="46" spans="1:6" s="2" customFormat="1" x14ac:dyDescent="0.2">
      <c r="A46" s="109"/>
      <c r="B46" s="97"/>
      <c r="C46" s="98"/>
      <c r="D46" s="98"/>
      <c r="E46" s="99"/>
      <c r="F46" s="1"/>
    </row>
    <row r="47" spans="1:6" s="2" customFormat="1" x14ac:dyDescent="0.2">
      <c r="A47" s="109">
        <v>45005</v>
      </c>
      <c r="B47" s="97">
        <v>607.30999999999995</v>
      </c>
      <c r="C47" s="98" t="s">
        <v>112</v>
      </c>
      <c r="D47" s="98" t="s">
        <v>79</v>
      </c>
      <c r="E47" s="99" t="s">
        <v>86</v>
      </c>
      <c r="F47" s="1"/>
    </row>
    <row r="48" spans="1:6" s="2" customFormat="1" x14ac:dyDescent="0.2">
      <c r="A48" s="109">
        <v>45005</v>
      </c>
      <c r="B48" s="97">
        <v>179.22</v>
      </c>
      <c r="C48" s="98" t="s">
        <v>112</v>
      </c>
      <c r="D48" s="98" t="s">
        <v>87</v>
      </c>
      <c r="E48" s="99" t="s">
        <v>86</v>
      </c>
      <c r="F48" s="1"/>
    </row>
    <row r="49" spans="1:6" s="2" customFormat="1" x14ac:dyDescent="0.2">
      <c r="A49" s="109">
        <v>45006</v>
      </c>
      <c r="B49" s="97">
        <v>101.74</v>
      </c>
      <c r="C49" s="98" t="s">
        <v>112</v>
      </c>
      <c r="D49" s="98" t="s">
        <v>88</v>
      </c>
      <c r="E49" s="99" t="s">
        <v>89</v>
      </c>
      <c r="F49" s="1"/>
    </row>
    <row r="50" spans="1:6" s="2" customFormat="1" x14ac:dyDescent="0.2">
      <c r="A50" s="109"/>
      <c r="B50" s="97"/>
      <c r="C50" s="98"/>
      <c r="D50" s="98"/>
      <c r="E50" s="99"/>
      <c r="F50" s="1"/>
    </row>
    <row r="51" spans="1:6" s="2" customFormat="1" x14ac:dyDescent="0.2">
      <c r="A51" s="109">
        <v>45008</v>
      </c>
      <c r="B51" s="97">
        <v>352.57</v>
      </c>
      <c r="C51" s="98" t="s">
        <v>109</v>
      </c>
      <c r="D51" s="98" t="s">
        <v>79</v>
      </c>
      <c r="E51" s="99" t="s">
        <v>91</v>
      </c>
      <c r="F51" s="1"/>
    </row>
    <row r="52" spans="1:6" s="2" customFormat="1" x14ac:dyDescent="0.2">
      <c r="A52" s="109">
        <v>45008</v>
      </c>
      <c r="B52" s="97">
        <v>37.39</v>
      </c>
      <c r="C52" s="98" t="s">
        <v>109</v>
      </c>
      <c r="D52" s="98" t="s">
        <v>92</v>
      </c>
      <c r="E52" s="99" t="s">
        <v>89</v>
      </c>
      <c r="F52" s="1"/>
    </row>
    <row r="53" spans="1:6" s="2" customFormat="1" x14ac:dyDescent="0.2">
      <c r="A53" s="109"/>
      <c r="B53" s="97"/>
      <c r="C53" s="98"/>
      <c r="D53" s="98"/>
      <c r="E53" s="99"/>
      <c r="F53" s="1"/>
    </row>
    <row r="54" spans="1:6" s="2" customFormat="1" x14ac:dyDescent="0.2">
      <c r="A54" s="109" t="s">
        <v>113</v>
      </c>
      <c r="B54" s="97">
        <v>482.47</v>
      </c>
      <c r="C54" s="98" t="s">
        <v>114</v>
      </c>
      <c r="D54" s="98" t="s">
        <v>79</v>
      </c>
      <c r="E54" s="99" t="s">
        <v>115</v>
      </c>
      <c r="F54" s="1"/>
    </row>
    <row r="55" spans="1:6" s="2" customFormat="1" x14ac:dyDescent="0.2">
      <c r="A55" s="109"/>
      <c r="B55" s="97"/>
      <c r="C55" s="98"/>
      <c r="D55" s="98"/>
      <c r="E55" s="99"/>
      <c r="F55" s="1"/>
    </row>
    <row r="56" spans="1:6" s="2" customFormat="1" x14ac:dyDescent="0.2">
      <c r="A56" s="109">
        <v>45033</v>
      </c>
      <c r="B56" s="97">
        <v>330.48</v>
      </c>
      <c r="C56" s="98" t="s">
        <v>116</v>
      </c>
      <c r="D56" s="98" t="s">
        <v>117</v>
      </c>
      <c r="E56" s="99" t="s">
        <v>118</v>
      </c>
      <c r="F56" s="1"/>
    </row>
    <row r="57" spans="1:6" s="2" customFormat="1" x14ac:dyDescent="0.2">
      <c r="A57" s="109"/>
      <c r="B57" s="97"/>
      <c r="C57" s="98"/>
      <c r="D57" s="98"/>
      <c r="E57" s="99"/>
      <c r="F57" s="1"/>
    </row>
    <row r="58" spans="1:6" s="2" customFormat="1" hidden="1" x14ac:dyDescent="0.2">
      <c r="A58" s="114"/>
      <c r="B58" s="88"/>
      <c r="C58" s="89"/>
      <c r="D58" s="89"/>
      <c r="E58" s="90"/>
      <c r="F58" s="1"/>
    </row>
    <row r="59" spans="1:6" ht="19.5" customHeight="1" x14ac:dyDescent="0.2">
      <c r="A59" s="112" t="s">
        <v>119</v>
      </c>
      <c r="B59" s="54">
        <f>SUM(B21:B56)</f>
        <v>7493.0700000000015</v>
      </c>
      <c r="C59" s="107" t="str">
        <f>IF(SUBTOTAL(3,B23:B58)=SUBTOTAL(103,B23:B58),'Summary and sign-off'!$A$48,'Summary and sign-off'!$A$49)</f>
        <v>Check - there are no hidden rows with data</v>
      </c>
      <c r="D59" s="129" t="str">
        <f>IF('Summary and sign-off'!F56='Summary and sign-off'!F54,'Summary and sign-off'!A51,'Summary and sign-off'!A50)</f>
        <v>Not all lines have an entry for "Cost in NZ$" and "Type of expense"</v>
      </c>
      <c r="E59" s="129"/>
      <c r="F59" s="17"/>
    </row>
    <row r="60" spans="1:6" ht="10.5" customHeight="1" x14ac:dyDescent="0.2">
      <c r="A60" s="113"/>
      <c r="B60" s="19"/>
      <c r="C60" s="17"/>
      <c r="D60" s="17"/>
      <c r="E60" s="17"/>
      <c r="F60" s="17"/>
    </row>
    <row r="61" spans="1:6" ht="24.75" customHeight="1" x14ac:dyDescent="0.2">
      <c r="A61" s="131" t="s">
        <v>120</v>
      </c>
      <c r="B61" s="131"/>
      <c r="C61" s="131"/>
      <c r="D61" s="131"/>
      <c r="E61" s="131"/>
      <c r="F61" s="17"/>
    </row>
    <row r="62" spans="1:6" ht="27" customHeight="1" x14ac:dyDescent="0.2">
      <c r="A62" s="91" t="s">
        <v>73</v>
      </c>
      <c r="B62" s="24" t="s">
        <v>16</v>
      </c>
      <c r="C62" s="24" t="s">
        <v>121</v>
      </c>
      <c r="D62" s="24" t="s">
        <v>122</v>
      </c>
      <c r="E62" s="24" t="s">
        <v>77</v>
      </c>
      <c r="F62" s="28"/>
    </row>
    <row r="63" spans="1:6" s="2" customFormat="1" x14ac:dyDescent="0.2">
      <c r="A63" s="109"/>
      <c r="B63" s="97"/>
      <c r="C63" s="98" t="s">
        <v>185</v>
      </c>
      <c r="D63" s="98"/>
      <c r="E63" s="99"/>
      <c r="F63" s="1"/>
    </row>
    <row r="64" spans="1:6" s="2" customFormat="1" x14ac:dyDescent="0.2">
      <c r="A64" s="109"/>
      <c r="B64" s="97"/>
      <c r="C64" s="98"/>
      <c r="D64" s="98"/>
      <c r="E64" s="99"/>
      <c r="F64" s="1"/>
    </row>
    <row r="65" spans="1:6" s="2" customFormat="1" x14ac:dyDescent="0.2">
      <c r="A65" s="109"/>
      <c r="B65" s="97"/>
      <c r="C65" s="98"/>
      <c r="D65" s="98"/>
      <c r="E65" s="99"/>
      <c r="F65" s="1"/>
    </row>
    <row r="66" spans="1:6" s="2" customFormat="1" x14ac:dyDescent="0.2">
      <c r="A66" s="109"/>
      <c r="B66" s="97"/>
      <c r="C66" s="98"/>
      <c r="D66" s="98"/>
      <c r="E66" s="99"/>
      <c r="F66" s="1"/>
    </row>
    <row r="67" spans="1:6" s="2" customFormat="1" hidden="1" x14ac:dyDescent="0.2">
      <c r="A67" s="115"/>
      <c r="B67" s="77"/>
      <c r="C67" s="78"/>
      <c r="D67" s="78"/>
      <c r="E67" s="79"/>
      <c r="F67" s="1"/>
    </row>
    <row r="68" spans="1:6" ht="19.5" customHeight="1" x14ac:dyDescent="0.2">
      <c r="A68" s="112" t="s">
        <v>123</v>
      </c>
      <c r="B68" s="54">
        <f>SUM(B63:B67)</f>
        <v>0</v>
      </c>
      <c r="C68" s="107" t="str">
        <f>IF(SUBTOTAL(3,B63:B67)=SUBTOTAL(103,B63:B67),'Summary and sign-off'!$A$48,'Summary and sign-off'!$A$49)</f>
        <v>Check - there are no hidden rows with data</v>
      </c>
      <c r="D68" s="129" t="str">
        <f>IF('Summary and sign-off'!F57='Summary and sign-off'!F54,'Summary and sign-off'!A51,'Summary and sign-off'!A50)</f>
        <v>Check - each entry provides sufficient information</v>
      </c>
      <c r="E68" s="129"/>
      <c r="F68" s="17"/>
    </row>
    <row r="69" spans="1:6" ht="10.5" customHeight="1" x14ac:dyDescent="0.2">
      <c r="A69" s="113"/>
      <c r="B69" s="42"/>
      <c r="C69" s="19"/>
      <c r="D69" s="17"/>
      <c r="E69" s="17"/>
      <c r="F69" s="17"/>
    </row>
    <row r="70" spans="1:6" ht="34.5" customHeight="1" x14ac:dyDescent="0.2">
      <c r="A70" s="116" t="s">
        <v>124</v>
      </c>
      <c r="B70" s="43">
        <f>B16+B59+B68</f>
        <v>8533.4600000000009</v>
      </c>
      <c r="C70" s="31"/>
      <c r="D70" s="31"/>
      <c r="E70" s="31"/>
      <c r="F70" s="17"/>
    </row>
    <row r="71" spans="1:6" x14ac:dyDescent="0.2">
      <c r="A71" s="113"/>
      <c r="B71" s="19"/>
      <c r="C71" s="17"/>
      <c r="D71" s="17"/>
      <c r="E71" s="17"/>
      <c r="F71" s="17"/>
    </row>
    <row r="72" spans="1:6" x14ac:dyDescent="0.2">
      <c r="A72" s="117" t="s">
        <v>27</v>
      </c>
      <c r="B72" s="19"/>
      <c r="C72" s="17"/>
      <c r="D72" s="17"/>
      <c r="E72" s="17"/>
      <c r="F72" s="17"/>
    </row>
    <row r="73" spans="1:6" ht="12.6" customHeight="1" x14ac:dyDescent="0.2">
      <c r="A73" s="118" t="s">
        <v>125</v>
      </c>
      <c r="F73" s="17"/>
    </row>
    <row r="74" spans="1:6" ht="12.95" customHeight="1" x14ac:dyDescent="0.2">
      <c r="A74" s="118" t="s">
        <v>126</v>
      </c>
      <c r="B74" s="17"/>
      <c r="D74" s="17"/>
      <c r="F74" s="17"/>
    </row>
    <row r="75" spans="1:6" x14ac:dyDescent="0.2">
      <c r="A75" s="118" t="s">
        <v>127</v>
      </c>
      <c r="F75" s="17"/>
    </row>
    <row r="76" spans="1:6" x14ac:dyDescent="0.2">
      <c r="A76" s="118" t="s">
        <v>33</v>
      </c>
      <c r="B76" s="19"/>
      <c r="C76" s="17"/>
      <c r="D76" s="17"/>
      <c r="E76" s="17"/>
      <c r="F76" s="17"/>
    </row>
    <row r="77" spans="1:6" ht="12.95" customHeight="1" x14ac:dyDescent="0.2">
      <c r="A77" s="118" t="s">
        <v>128</v>
      </c>
      <c r="B77" s="17"/>
      <c r="D77" s="17"/>
      <c r="F77" s="17"/>
    </row>
    <row r="78" spans="1:6" x14ac:dyDescent="0.2">
      <c r="A78" s="118" t="s">
        <v>129</v>
      </c>
      <c r="F78" s="17"/>
    </row>
    <row r="79" spans="1:6" x14ac:dyDescent="0.2">
      <c r="A79" s="118" t="s">
        <v>130</v>
      </c>
      <c r="B79" s="20"/>
      <c r="C79" s="20"/>
      <c r="D79" s="20"/>
      <c r="F79" s="17"/>
    </row>
    <row r="80" spans="1:6" x14ac:dyDescent="0.2">
      <c r="A80" s="119"/>
      <c r="B80" s="17"/>
      <c r="C80" s="17"/>
      <c r="D80" s="17"/>
      <c r="E80" s="17"/>
      <c r="F80" s="17"/>
    </row>
    <row r="81" spans="1:6" hidden="1" x14ac:dyDescent="0.2">
      <c r="A81" s="119"/>
      <c r="B81" s="17"/>
      <c r="C81" s="17"/>
      <c r="D81" s="17"/>
      <c r="E81" s="17"/>
      <c r="F81" s="17"/>
    </row>
    <row r="82" spans="1:6" x14ac:dyDescent="0.2"/>
    <row r="83" spans="1:6" x14ac:dyDescent="0.2"/>
    <row r="84" spans="1:6" x14ac:dyDescent="0.2"/>
    <row r="85" spans="1:6" x14ac:dyDescent="0.2"/>
    <row r="86" spans="1:6" ht="12.75" hidden="1" customHeight="1" x14ac:dyDescent="0.2"/>
    <row r="87" spans="1:6" x14ac:dyDescent="0.2"/>
    <row r="88" spans="1:6" x14ac:dyDescent="0.2"/>
    <row r="89" spans="1:6" hidden="1" x14ac:dyDescent="0.2">
      <c r="A89" s="119"/>
      <c r="B89" s="17"/>
      <c r="C89" s="17"/>
      <c r="D89" s="17"/>
      <c r="E89" s="17"/>
      <c r="F89" s="17"/>
    </row>
    <row r="90" spans="1:6" hidden="1" x14ac:dyDescent="0.2">
      <c r="A90" s="119"/>
      <c r="B90" s="17"/>
      <c r="C90" s="17"/>
      <c r="D90" s="17"/>
      <c r="E90" s="17"/>
      <c r="F90" s="17"/>
    </row>
    <row r="91" spans="1:6" hidden="1" x14ac:dyDescent="0.2">
      <c r="A91" s="119"/>
      <c r="B91" s="17"/>
      <c r="C91" s="17"/>
      <c r="D91" s="17"/>
      <c r="E91" s="17"/>
      <c r="F91" s="17"/>
    </row>
    <row r="92" spans="1:6" hidden="1" x14ac:dyDescent="0.2">
      <c r="A92" s="119"/>
      <c r="B92" s="17"/>
      <c r="C92" s="17"/>
      <c r="D92" s="17"/>
      <c r="E92" s="17"/>
      <c r="F92" s="17"/>
    </row>
    <row r="93" spans="1:6" hidden="1" x14ac:dyDescent="0.2">
      <c r="A93" s="119"/>
      <c r="B93" s="17"/>
      <c r="C93" s="17"/>
      <c r="D93" s="17"/>
      <c r="E93" s="17"/>
      <c r="F93" s="17"/>
    </row>
    <row r="94" spans="1:6" x14ac:dyDescent="0.2"/>
    <row r="95" spans="1:6" x14ac:dyDescent="0.2"/>
    <row r="96" spans="1: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sheetData>
  <sheetProtection formatCells="0" formatRows="0" insertColumns="0" insertRows="0" deleteRows="0"/>
  <mergeCells count="15">
    <mergeCell ref="B7:E7"/>
    <mergeCell ref="B5:E5"/>
    <mergeCell ref="D68:E68"/>
    <mergeCell ref="A1:E1"/>
    <mergeCell ref="A18:E18"/>
    <mergeCell ref="A61:E61"/>
    <mergeCell ref="B2:E2"/>
    <mergeCell ref="B3:E3"/>
    <mergeCell ref="B4:E4"/>
    <mergeCell ref="A8:E8"/>
    <mergeCell ref="A9:E9"/>
    <mergeCell ref="B6:E6"/>
    <mergeCell ref="D16:E16"/>
    <mergeCell ref="D59:E59"/>
    <mergeCell ref="A10:E10"/>
  </mergeCells>
  <phoneticPr fontId="32" type="noConversion"/>
  <dataValidations xWindow="152" yWindow="716"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15 A63 A67 A20:A30 A58"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62 A19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31:A42 A44:A57 A64:A66 A13:A14"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52" yWindow="716"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B23:B58 B63:B67 B12:B15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30" t="s">
        <v>64</v>
      </c>
      <c r="B1" s="130"/>
      <c r="C1" s="130"/>
      <c r="D1" s="130"/>
      <c r="E1" s="130"/>
    </row>
    <row r="2" spans="1:6" ht="21" customHeight="1" x14ac:dyDescent="0.2">
      <c r="A2" s="3" t="s">
        <v>65</v>
      </c>
      <c r="B2" s="128" t="str">
        <f>'Summary and sign-off'!B2:F2</f>
        <v>Education Review Office</v>
      </c>
      <c r="C2" s="128"/>
      <c r="D2" s="128"/>
      <c r="E2" s="128"/>
    </row>
    <row r="3" spans="1:6" ht="31.5" x14ac:dyDescent="0.2">
      <c r="A3" s="3" t="s">
        <v>66</v>
      </c>
      <c r="B3" s="128" t="str">
        <f>'Summary and sign-off'!B3:F3</f>
        <v>Nicholas Pole</v>
      </c>
      <c r="C3" s="128"/>
      <c r="D3" s="128"/>
      <c r="E3" s="128"/>
    </row>
    <row r="4" spans="1:6" ht="21" customHeight="1" x14ac:dyDescent="0.2">
      <c r="A4" s="3" t="s">
        <v>67</v>
      </c>
      <c r="B4" s="128">
        <f>'Summary and sign-off'!B4:F4</f>
        <v>44743</v>
      </c>
      <c r="C4" s="128"/>
      <c r="D4" s="128"/>
      <c r="E4" s="128"/>
    </row>
    <row r="5" spans="1:6" ht="21" customHeight="1" x14ac:dyDescent="0.2">
      <c r="A5" s="3" t="s">
        <v>68</v>
      </c>
      <c r="B5" s="128">
        <f>'Summary and sign-off'!B5:F5</f>
        <v>45107</v>
      </c>
      <c r="C5" s="128"/>
      <c r="D5" s="128"/>
      <c r="E5" s="128"/>
    </row>
    <row r="6" spans="1:6" ht="21" customHeight="1" x14ac:dyDescent="0.2">
      <c r="A6" s="3" t="s">
        <v>69</v>
      </c>
      <c r="B6" s="123" t="s">
        <v>35</v>
      </c>
      <c r="C6" s="123"/>
      <c r="D6" s="123"/>
      <c r="E6" s="123"/>
    </row>
    <row r="7" spans="1:6" ht="21" customHeight="1" x14ac:dyDescent="0.2">
      <c r="A7" s="3" t="s">
        <v>9</v>
      </c>
      <c r="B7" s="123" t="s">
        <v>37</v>
      </c>
      <c r="C7" s="123"/>
      <c r="D7" s="123"/>
      <c r="E7" s="123"/>
    </row>
    <row r="8" spans="1:6" ht="35.25" customHeight="1" x14ac:dyDescent="0.25">
      <c r="A8" s="139" t="s">
        <v>131</v>
      </c>
      <c r="B8" s="139"/>
      <c r="C8" s="140"/>
      <c r="D8" s="140"/>
      <c r="E8" s="140"/>
      <c r="F8" s="27"/>
    </row>
    <row r="9" spans="1:6" ht="35.25" customHeight="1" x14ac:dyDescent="0.25">
      <c r="A9" s="137" t="s">
        <v>132</v>
      </c>
      <c r="B9" s="138"/>
      <c r="C9" s="138"/>
      <c r="D9" s="138"/>
      <c r="E9" s="138"/>
      <c r="F9" s="27"/>
    </row>
    <row r="10" spans="1:6" ht="27" customHeight="1" x14ac:dyDescent="0.2">
      <c r="A10" s="24" t="s">
        <v>133</v>
      </c>
      <c r="B10" s="24" t="s">
        <v>16</v>
      </c>
      <c r="C10" s="24" t="s">
        <v>134</v>
      </c>
      <c r="D10" s="24" t="s">
        <v>135</v>
      </c>
      <c r="E10" s="24" t="s">
        <v>77</v>
      </c>
      <c r="F10" s="20"/>
    </row>
    <row r="11" spans="1:6" s="2" customFormat="1" x14ac:dyDescent="0.2">
      <c r="A11" s="96"/>
      <c r="B11" s="97"/>
      <c r="C11" s="100" t="s">
        <v>136</v>
      </c>
      <c r="D11" s="101"/>
      <c r="E11" s="102"/>
    </row>
    <row r="12" spans="1:6" s="2" customFormat="1" x14ac:dyDescent="0.2">
      <c r="A12" s="96"/>
      <c r="B12" s="97"/>
      <c r="C12" s="101"/>
      <c r="D12" s="101"/>
      <c r="E12" s="102"/>
    </row>
    <row r="13" spans="1:6" s="2" customFormat="1" x14ac:dyDescent="0.2">
      <c r="A13" s="96"/>
      <c r="B13" s="97"/>
      <c r="C13" s="101"/>
      <c r="D13" s="101"/>
      <c r="E13" s="102"/>
    </row>
    <row r="14" spans="1:6" s="2" customFormat="1" x14ac:dyDescent="0.2">
      <c r="A14" s="100"/>
      <c r="B14" s="97"/>
      <c r="C14" s="101"/>
      <c r="D14" s="101"/>
      <c r="E14" s="102"/>
    </row>
    <row r="15" spans="1:6" s="2" customFormat="1" ht="11.25" hidden="1" customHeight="1" x14ac:dyDescent="0.2">
      <c r="A15" s="80"/>
      <c r="B15" s="77"/>
      <c r="C15" s="81"/>
      <c r="D15" s="81"/>
      <c r="E15" s="82"/>
    </row>
    <row r="16" spans="1:6" ht="34.5" customHeight="1" x14ac:dyDescent="0.2">
      <c r="A16" s="38" t="s">
        <v>137</v>
      </c>
      <c r="B16" s="47">
        <f>SUM(B11:B15)</f>
        <v>0</v>
      </c>
      <c r="C16" s="53" t="str">
        <f>IF(SUBTOTAL(3,B11:B15)=SUBTOTAL(103,B11:B15),'Summary and sign-off'!$A$48,'Summary and sign-off'!$A$49)</f>
        <v>Check - there are no hidden rows with data</v>
      </c>
      <c r="D16" s="129" t="str">
        <f>IF('Summary and sign-off'!F58='Summary and sign-off'!F54,'Summary and sign-off'!A51,'Summary and sign-off'!A50)</f>
        <v>Check - each entry provides sufficient information</v>
      </c>
      <c r="E16" s="129"/>
      <c r="F16" s="2"/>
    </row>
    <row r="17" spans="1:6" x14ac:dyDescent="0.2">
      <c r="A17" s="18"/>
      <c r="B17" s="17"/>
      <c r="C17" s="17"/>
      <c r="D17" s="17"/>
      <c r="E17" s="17"/>
    </row>
    <row r="18" spans="1:6" x14ac:dyDescent="0.2">
      <c r="A18" s="18" t="s">
        <v>27</v>
      </c>
      <c r="B18" s="19"/>
      <c r="C18" s="17"/>
      <c r="D18" s="17"/>
      <c r="E18" s="17"/>
    </row>
    <row r="19" spans="1:6" ht="12.75" customHeight="1" x14ac:dyDescent="0.2">
      <c r="A19" s="20" t="s">
        <v>138</v>
      </c>
      <c r="B19" s="20"/>
      <c r="C19" s="20"/>
      <c r="D19" s="20"/>
      <c r="E19" s="20"/>
    </row>
    <row r="20" spans="1:6" x14ac:dyDescent="0.2">
      <c r="A20" s="20" t="s">
        <v>139</v>
      </c>
      <c r="B20" s="20"/>
      <c r="C20" s="28"/>
      <c r="D20" s="28"/>
      <c r="E20" s="28"/>
    </row>
    <row r="21" spans="1:6" x14ac:dyDescent="0.2">
      <c r="A21" s="20" t="s">
        <v>33</v>
      </c>
      <c r="B21" s="19"/>
      <c r="C21" s="17"/>
      <c r="D21" s="17"/>
      <c r="E21" s="17"/>
      <c r="F21" s="17"/>
    </row>
    <row r="22" spans="1:6" x14ac:dyDescent="0.2">
      <c r="A22" s="20" t="s">
        <v>140</v>
      </c>
      <c r="B22" s="20"/>
      <c r="C22" s="28"/>
      <c r="D22" s="28"/>
      <c r="E22" s="28"/>
    </row>
    <row r="23" spans="1:6" ht="12.75" customHeight="1" x14ac:dyDescent="0.2">
      <c r="A23" s="20" t="s">
        <v>141</v>
      </c>
      <c r="B23" s="20"/>
      <c r="C23" s="22"/>
      <c r="D23" s="22"/>
      <c r="E23" s="22"/>
    </row>
    <row r="24" spans="1:6" x14ac:dyDescent="0.2">
      <c r="A24" s="17"/>
      <c r="B24" s="17"/>
      <c r="C24" s="17"/>
      <c r="D24" s="17"/>
      <c r="E24" s="17"/>
    </row>
    <row r="25" spans="1:6" x14ac:dyDescent="0.2"/>
    <row r="26" spans="1:6" x14ac:dyDescent="0.2"/>
    <row r="27" spans="1:6" x14ac:dyDescent="0.2"/>
    <row r="28" spans="1:6" x14ac:dyDescent="0.2"/>
    <row r="29" spans="1:6" x14ac:dyDescent="0.2"/>
    <row r="30" spans="1:6" x14ac:dyDescent="0.2"/>
    <row r="31" spans="1:6" x14ac:dyDescent="0.2"/>
    <row r="32" spans="1:6" x14ac:dyDescent="0.2"/>
    <row r="33" x14ac:dyDescent="0.2"/>
  </sheetData>
  <sheetProtection formatCells="0" insertRows="0" deleteRows="0"/>
  <mergeCells count="10">
    <mergeCell ref="D16:E16"/>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C11 A15"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62"/>
  <sheetViews>
    <sheetView tabSelected="1" topLeftCell="A8"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30" t="s">
        <v>64</v>
      </c>
      <c r="B1" s="130"/>
      <c r="C1" s="130"/>
      <c r="D1" s="130"/>
      <c r="E1" s="130"/>
    </row>
    <row r="2" spans="1:6" ht="21" customHeight="1" x14ac:dyDescent="0.2">
      <c r="A2" s="3" t="s">
        <v>65</v>
      </c>
      <c r="B2" s="128" t="str">
        <f>'Summary and sign-off'!B2:F2</f>
        <v>Education Review Office</v>
      </c>
      <c r="C2" s="128"/>
      <c r="D2" s="128"/>
      <c r="E2" s="128"/>
    </row>
    <row r="3" spans="1:6" ht="31.5" x14ac:dyDescent="0.2">
      <c r="A3" s="3" t="s">
        <v>142</v>
      </c>
      <c r="B3" s="128" t="str">
        <f>'Summary and sign-off'!B3:F3</f>
        <v>Nicholas Pole</v>
      </c>
      <c r="C3" s="128"/>
      <c r="D3" s="128"/>
      <c r="E3" s="128"/>
    </row>
    <row r="4" spans="1:6" ht="21" customHeight="1" x14ac:dyDescent="0.2">
      <c r="A4" s="3" t="s">
        <v>67</v>
      </c>
      <c r="B4" s="128">
        <f>'Summary and sign-off'!B4:F4</f>
        <v>44743</v>
      </c>
      <c r="C4" s="128"/>
      <c r="D4" s="128"/>
      <c r="E4" s="128"/>
    </row>
    <row r="5" spans="1:6" ht="21" customHeight="1" x14ac:dyDescent="0.2">
      <c r="A5" s="3" t="s">
        <v>68</v>
      </c>
      <c r="B5" s="128">
        <f>'Summary and sign-off'!B5:F5</f>
        <v>45107</v>
      </c>
      <c r="C5" s="128"/>
      <c r="D5" s="128"/>
      <c r="E5" s="128"/>
    </row>
    <row r="6" spans="1:6" ht="21" customHeight="1" x14ac:dyDescent="0.2">
      <c r="A6" s="3" t="s">
        <v>69</v>
      </c>
      <c r="B6" s="123" t="s">
        <v>35</v>
      </c>
      <c r="C6" s="123"/>
      <c r="D6" s="123"/>
      <c r="E6" s="123"/>
      <c r="F6" s="23"/>
    </row>
    <row r="7" spans="1:6" ht="21" customHeight="1" x14ac:dyDescent="0.2">
      <c r="A7" s="3" t="s">
        <v>9</v>
      </c>
      <c r="B7" s="123" t="s">
        <v>37</v>
      </c>
      <c r="C7" s="123"/>
      <c r="D7" s="123"/>
      <c r="E7" s="123"/>
      <c r="F7" s="23"/>
    </row>
    <row r="8" spans="1:6" ht="35.25" customHeight="1" x14ac:dyDescent="0.2">
      <c r="A8" s="133" t="s">
        <v>143</v>
      </c>
      <c r="B8" s="133"/>
      <c r="C8" s="140"/>
      <c r="D8" s="140"/>
      <c r="E8" s="140"/>
    </row>
    <row r="9" spans="1:6" ht="35.25" customHeight="1" x14ac:dyDescent="0.2">
      <c r="A9" s="141" t="s">
        <v>144</v>
      </c>
      <c r="B9" s="142"/>
      <c r="C9" s="142"/>
      <c r="D9" s="142"/>
      <c r="E9" s="142"/>
    </row>
    <row r="10" spans="1:6" ht="27" customHeight="1" x14ac:dyDescent="0.2">
      <c r="A10" s="24" t="s">
        <v>73</v>
      </c>
      <c r="B10" s="24" t="s">
        <v>16</v>
      </c>
      <c r="C10" s="24" t="s">
        <v>145</v>
      </c>
      <c r="D10" s="24" t="s">
        <v>146</v>
      </c>
      <c r="E10" s="24" t="s">
        <v>77</v>
      </c>
      <c r="F10" s="20"/>
    </row>
    <row r="11" spans="1:6" s="2" customFormat="1" hidden="1" x14ac:dyDescent="0.2">
      <c r="A11" s="80"/>
      <c r="B11" s="77"/>
      <c r="C11" s="81"/>
      <c r="D11" s="81"/>
      <c r="E11" s="82"/>
    </row>
    <row r="12" spans="1:6" s="2" customFormat="1" x14ac:dyDescent="0.2">
      <c r="A12" s="109">
        <v>44743</v>
      </c>
      <c r="B12" s="97">
        <v>22</v>
      </c>
      <c r="C12" s="101" t="s">
        <v>147</v>
      </c>
      <c r="D12" s="101" t="s">
        <v>148</v>
      </c>
      <c r="E12" s="102"/>
    </row>
    <row r="13" spans="1:6" s="2" customFormat="1" x14ac:dyDescent="0.2">
      <c r="A13" s="109">
        <v>44774</v>
      </c>
      <c r="B13" s="97">
        <v>22</v>
      </c>
      <c r="C13" s="101" t="s">
        <v>149</v>
      </c>
      <c r="D13" s="101" t="s">
        <v>148</v>
      </c>
      <c r="E13" s="102"/>
    </row>
    <row r="14" spans="1:6" s="2" customFormat="1" x14ac:dyDescent="0.2">
      <c r="A14" s="109">
        <v>44805</v>
      </c>
      <c r="B14" s="97">
        <v>22</v>
      </c>
      <c r="C14" s="101" t="s">
        <v>150</v>
      </c>
      <c r="D14" s="101" t="s">
        <v>148</v>
      </c>
      <c r="E14" s="102"/>
    </row>
    <row r="15" spans="1:6" s="2" customFormat="1" x14ac:dyDescent="0.2">
      <c r="A15" s="109">
        <v>44835</v>
      </c>
      <c r="B15" s="97">
        <v>22</v>
      </c>
      <c r="C15" s="101" t="s">
        <v>151</v>
      </c>
      <c r="D15" s="101" t="s">
        <v>148</v>
      </c>
      <c r="E15" s="102"/>
    </row>
    <row r="16" spans="1:6" s="2" customFormat="1" x14ac:dyDescent="0.2">
      <c r="A16" s="109">
        <v>44866</v>
      </c>
      <c r="B16" s="97">
        <v>22</v>
      </c>
      <c r="C16" s="101" t="s">
        <v>152</v>
      </c>
      <c r="D16" s="101" t="s">
        <v>148</v>
      </c>
      <c r="E16" s="102"/>
    </row>
    <row r="17" spans="1:5" s="2" customFormat="1" x14ac:dyDescent="0.2">
      <c r="A17" s="109">
        <v>44896</v>
      </c>
      <c r="B17" s="97">
        <v>22</v>
      </c>
      <c r="C17" s="101" t="s">
        <v>153</v>
      </c>
      <c r="D17" s="101" t="s">
        <v>148</v>
      </c>
      <c r="E17" s="102"/>
    </row>
    <row r="18" spans="1:5" s="2" customFormat="1" x14ac:dyDescent="0.2">
      <c r="A18" s="109">
        <v>44927</v>
      </c>
      <c r="B18" s="97">
        <v>22</v>
      </c>
      <c r="C18" s="101" t="s">
        <v>154</v>
      </c>
      <c r="D18" s="101" t="s">
        <v>148</v>
      </c>
      <c r="E18" s="102"/>
    </row>
    <row r="19" spans="1:5" s="2" customFormat="1" x14ac:dyDescent="0.2">
      <c r="A19" s="109">
        <v>44958</v>
      </c>
      <c r="B19" s="97">
        <v>22</v>
      </c>
      <c r="C19" s="101" t="s">
        <v>155</v>
      </c>
      <c r="D19" s="101" t="s">
        <v>148</v>
      </c>
      <c r="E19" s="102"/>
    </row>
    <row r="20" spans="1:5" s="2" customFormat="1" x14ac:dyDescent="0.2">
      <c r="A20" s="109">
        <v>44986</v>
      </c>
      <c r="B20" s="97">
        <v>22</v>
      </c>
      <c r="C20" s="101" t="s">
        <v>156</v>
      </c>
      <c r="D20" s="101" t="s">
        <v>148</v>
      </c>
      <c r="E20" s="102"/>
    </row>
    <row r="21" spans="1:5" s="2" customFormat="1" x14ac:dyDescent="0.2">
      <c r="A21" s="109">
        <v>45017</v>
      </c>
      <c r="B21" s="97">
        <v>22</v>
      </c>
      <c r="C21" s="101" t="s">
        <v>157</v>
      </c>
      <c r="D21" s="101" t="s">
        <v>148</v>
      </c>
      <c r="E21" s="102"/>
    </row>
    <row r="22" spans="1:5" s="2" customFormat="1" x14ac:dyDescent="0.2">
      <c r="A22" s="110">
        <v>45047</v>
      </c>
      <c r="B22" s="97">
        <v>22</v>
      </c>
      <c r="C22" s="101" t="s">
        <v>158</v>
      </c>
      <c r="D22" s="101" t="s">
        <v>148</v>
      </c>
      <c r="E22" s="102"/>
    </row>
    <row r="23" spans="1:5" s="2" customFormat="1" x14ac:dyDescent="0.2">
      <c r="A23" s="110">
        <v>45078</v>
      </c>
      <c r="B23" s="97">
        <v>22</v>
      </c>
      <c r="C23" s="101" t="s">
        <v>159</v>
      </c>
      <c r="D23" s="101" t="s">
        <v>148</v>
      </c>
      <c r="E23" s="102"/>
    </row>
    <row r="24" spans="1:5" s="2" customFormat="1" x14ac:dyDescent="0.2">
      <c r="A24" s="110">
        <v>45096</v>
      </c>
      <c r="B24" s="97">
        <v>138.44</v>
      </c>
      <c r="C24" s="101" t="s">
        <v>160</v>
      </c>
      <c r="D24" s="101" t="s">
        <v>161</v>
      </c>
      <c r="E24" s="102"/>
    </row>
    <row r="25" spans="1:5" s="2" customFormat="1" x14ac:dyDescent="0.2">
      <c r="A25" s="110">
        <v>45016</v>
      </c>
      <c r="B25" s="97">
        <v>390.59</v>
      </c>
      <c r="C25" s="101" t="s">
        <v>162</v>
      </c>
      <c r="D25" s="101" t="s">
        <v>163</v>
      </c>
      <c r="E25" s="102"/>
    </row>
    <row r="26" spans="1:5" s="2" customFormat="1" x14ac:dyDescent="0.2">
      <c r="A26" s="110">
        <v>45096</v>
      </c>
      <c r="B26" s="97">
        <v>1073.23</v>
      </c>
      <c r="C26" s="101" t="s">
        <v>164</v>
      </c>
      <c r="D26" s="101" t="s">
        <v>165</v>
      </c>
      <c r="E26" s="102"/>
    </row>
    <row r="27" spans="1:5" s="2" customFormat="1" x14ac:dyDescent="0.2">
      <c r="A27" s="110">
        <v>45107</v>
      </c>
      <c r="B27" s="97">
        <v>1071.5899999999999</v>
      </c>
      <c r="C27" s="101" t="s">
        <v>186</v>
      </c>
      <c r="D27" s="101" t="s">
        <v>163</v>
      </c>
      <c r="E27" s="102"/>
    </row>
    <row r="28" spans="1:5" s="2" customFormat="1" hidden="1" x14ac:dyDescent="0.2">
      <c r="A28" s="80"/>
      <c r="B28" s="77"/>
      <c r="C28" s="81"/>
      <c r="D28" s="81"/>
      <c r="E28" s="82"/>
    </row>
    <row r="29" spans="1:5" ht="34.5" customHeight="1" x14ac:dyDescent="0.2">
      <c r="A29" s="38" t="s">
        <v>166</v>
      </c>
      <c r="B29" s="47">
        <f>SUM(B11:B28)</f>
        <v>2937.85</v>
      </c>
      <c r="C29" s="53" t="str">
        <f>IF(SUBTOTAL(3,B11:B28)=SUBTOTAL(103,B11:B28),'Summary and sign-off'!$A$48,'Summary and sign-off'!$A$49)</f>
        <v>Check - there are no hidden rows with data</v>
      </c>
      <c r="D29" s="129" t="str">
        <f>IF('Summary and sign-off'!F59='Summary and sign-off'!F54,'Summary and sign-off'!A51,'Summary and sign-off'!A50)</f>
        <v>Check - each entry provides sufficient information</v>
      </c>
      <c r="E29" s="129"/>
    </row>
    <row r="30" spans="1:5" ht="14.1" customHeight="1" x14ac:dyDescent="0.2">
      <c r="B30" s="17"/>
      <c r="C30" s="17"/>
      <c r="D30" s="17"/>
      <c r="E30" s="17"/>
    </row>
    <row r="31" spans="1:5" x14ac:dyDescent="0.2">
      <c r="A31" s="18" t="s">
        <v>167</v>
      </c>
      <c r="B31" s="17"/>
      <c r="C31" s="17"/>
      <c r="D31" s="17"/>
      <c r="E31" s="17"/>
    </row>
    <row r="32" spans="1:5" ht="12.6" customHeight="1" x14ac:dyDescent="0.2">
      <c r="A32" s="20" t="s">
        <v>125</v>
      </c>
      <c r="B32" s="17"/>
      <c r="C32" s="17"/>
      <c r="D32" s="17"/>
      <c r="E32" s="17"/>
    </row>
    <row r="33" spans="1:6" x14ac:dyDescent="0.2">
      <c r="A33" s="20" t="s">
        <v>33</v>
      </c>
      <c r="B33" s="19"/>
      <c r="C33" s="17"/>
      <c r="D33" s="17"/>
      <c r="E33" s="17"/>
      <c r="F33" s="17"/>
    </row>
    <row r="34" spans="1:6" x14ac:dyDescent="0.2">
      <c r="A34" s="20" t="s">
        <v>140</v>
      </c>
      <c r="C34" s="17"/>
      <c r="D34" s="17"/>
      <c r="E34" s="17"/>
      <c r="F34" s="17"/>
    </row>
    <row r="35" spans="1:6" ht="12.75" customHeight="1" x14ac:dyDescent="0.2">
      <c r="A35" s="20" t="s">
        <v>141</v>
      </c>
      <c r="B35" s="25"/>
      <c r="C35" s="22"/>
      <c r="D35" s="22"/>
      <c r="E35" s="22"/>
      <c r="F35" s="22"/>
    </row>
    <row r="36" spans="1:6" x14ac:dyDescent="0.2">
      <c r="B36" s="26"/>
      <c r="C36" s="17"/>
      <c r="D36" s="17"/>
      <c r="E36" s="17"/>
    </row>
    <row r="37" spans="1:6" hidden="1" x14ac:dyDescent="0.2">
      <c r="A37" s="17"/>
      <c r="B37" s="17"/>
      <c r="C37" s="17"/>
      <c r="D37" s="17"/>
    </row>
    <row r="38" spans="1:6" ht="12.75" hidden="1" customHeight="1" x14ac:dyDescent="0.2"/>
    <row r="39" spans="1:6" hidden="1" x14ac:dyDescent="0.2">
      <c r="A39" s="17"/>
      <c r="B39" s="17"/>
      <c r="C39" s="17"/>
      <c r="D39" s="17"/>
      <c r="E39" s="17"/>
    </row>
    <row r="40" spans="1:6" hidden="1" x14ac:dyDescent="0.2">
      <c r="A40" s="17"/>
      <c r="B40" s="17"/>
      <c r="C40" s="17"/>
      <c r="D40" s="17"/>
      <c r="E40" s="17"/>
    </row>
    <row r="41" spans="1:6" hidden="1" x14ac:dyDescent="0.2">
      <c r="A41" s="17"/>
      <c r="B41" s="17"/>
      <c r="C41" s="17"/>
      <c r="D41" s="17"/>
      <c r="E41" s="17"/>
    </row>
    <row r="42" spans="1:6" hidden="1" x14ac:dyDescent="0.2">
      <c r="A42" s="17"/>
      <c r="B42" s="17"/>
      <c r="C42" s="17"/>
      <c r="D42" s="17"/>
      <c r="E42" s="17"/>
    </row>
    <row r="43" spans="1:6" hidden="1" x14ac:dyDescent="0.2">
      <c r="A43" s="17"/>
      <c r="B43" s="17"/>
      <c r="C43" s="17"/>
      <c r="D43" s="17"/>
      <c r="E43" s="17"/>
    </row>
    <row r="62" x14ac:dyDescent="0.2"/>
  </sheetData>
  <sheetProtection formatCells="0" insertRows="0" deleteRows="0"/>
  <mergeCells count="10">
    <mergeCell ref="D29:E29"/>
    <mergeCell ref="B6:E6"/>
    <mergeCell ref="B5:E5"/>
    <mergeCell ref="B7:E7"/>
    <mergeCell ref="A1:E1"/>
    <mergeCell ref="B2:E2"/>
    <mergeCell ref="B3:E3"/>
    <mergeCell ref="B4:E4"/>
    <mergeCell ref="A9:E9"/>
    <mergeCell ref="A8:E8"/>
  </mergeCells>
  <phoneticPr fontId="32" type="noConversion"/>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8"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A27"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7" sqref="B7:F7"/>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7" ht="26.25" customHeight="1" x14ac:dyDescent="0.2">
      <c r="A1" s="130" t="s">
        <v>168</v>
      </c>
      <c r="B1" s="130"/>
      <c r="C1" s="130"/>
      <c r="D1" s="130"/>
      <c r="E1" s="130"/>
      <c r="F1" s="130"/>
    </row>
    <row r="2" spans="1:7" ht="21" customHeight="1" x14ac:dyDescent="0.2">
      <c r="A2" s="3" t="s">
        <v>65</v>
      </c>
      <c r="B2" s="128" t="str">
        <f>'Summary and sign-off'!B2:F2</f>
        <v>Education Review Office</v>
      </c>
      <c r="C2" s="128"/>
      <c r="D2" s="128"/>
      <c r="E2" s="128"/>
      <c r="F2" s="128"/>
    </row>
    <row r="3" spans="1:7" ht="31.5" x14ac:dyDescent="0.2">
      <c r="A3" s="3" t="s">
        <v>66</v>
      </c>
      <c r="B3" s="128" t="str">
        <f>'Summary and sign-off'!B3:F3</f>
        <v>Nicholas Pole</v>
      </c>
      <c r="C3" s="128"/>
      <c r="D3" s="128"/>
      <c r="E3" s="128"/>
      <c r="F3" s="128"/>
    </row>
    <row r="4" spans="1:7" ht="21" customHeight="1" x14ac:dyDescent="0.2">
      <c r="A4" s="3" t="s">
        <v>67</v>
      </c>
      <c r="B4" s="128">
        <f>'Summary and sign-off'!B4:F4</f>
        <v>44743</v>
      </c>
      <c r="C4" s="128"/>
      <c r="D4" s="128"/>
      <c r="E4" s="128"/>
      <c r="F4" s="128"/>
    </row>
    <row r="5" spans="1:7" ht="21" customHeight="1" x14ac:dyDescent="0.2">
      <c r="A5" s="3" t="s">
        <v>68</v>
      </c>
      <c r="B5" s="128">
        <f>'Summary and sign-off'!B5:F5</f>
        <v>45107</v>
      </c>
      <c r="C5" s="128"/>
      <c r="D5" s="128"/>
      <c r="E5" s="128"/>
      <c r="F5" s="128"/>
    </row>
    <row r="6" spans="1:7" ht="21" customHeight="1" x14ac:dyDescent="0.2">
      <c r="A6" s="3" t="s">
        <v>169</v>
      </c>
      <c r="B6" s="123" t="s">
        <v>35</v>
      </c>
      <c r="C6" s="123"/>
      <c r="D6" s="123"/>
      <c r="E6" s="123"/>
      <c r="F6" s="123"/>
    </row>
    <row r="7" spans="1:7" ht="21" customHeight="1" x14ac:dyDescent="0.2">
      <c r="A7" s="3" t="s">
        <v>9</v>
      </c>
      <c r="B7" s="123" t="s">
        <v>37</v>
      </c>
      <c r="C7" s="123"/>
      <c r="D7" s="123"/>
      <c r="E7" s="123"/>
      <c r="F7" s="123"/>
    </row>
    <row r="8" spans="1:7" ht="36" customHeight="1" x14ac:dyDescent="0.2">
      <c r="A8" s="133" t="s">
        <v>170</v>
      </c>
      <c r="B8" s="133"/>
      <c r="C8" s="133"/>
      <c r="D8" s="133"/>
      <c r="E8" s="133"/>
      <c r="F8" s="133"/>
    </row>
    <row r="9" spans="1:7" ht="36" customHeight="1" x14ac:dyDescent="0.2">
      <c r="A9" s="141" t="s">
        <v>171</v>
      </c>
      <c r="B9" s="142"/>
      <c r="C9" s="142"/>
      <c r="D9" s="142"/>
      <c r="E9" s="142"/>
      <c r="F9" s="142"/>
    </row>
    <row r="10" spans="1:7" ht="39" customHeight="1" x14ac:dyDescent="0.2">
      <c r="A10" s="24" t="s">
        <v>73</v>
      </c>
      <c r="B10" s="91" t="s">
        <v>172</v>
      </c>
      <c r="C10" s="91" t="s">
        <v>173</v>
      </c>
      <c r="D10" s="91" t="s">
        <v>174</v>
      </c>
      <c r="E10" s="91" t="s">
        <v>175</v>
      </c>
      <c r="F10" s="91" t="s">
        <v>176</v>
      </c>
    </row>
    <row r="11" spans="1:7" s="2" customFormat="1" x14ac:dyDescent="0.2">
      <c r="A11" s="109">
        <v>45183</v>
      </c>
      <c r="B11" s="101" t="s">
        <v>165</v>
      </c>
      <c r="C11" s="104" t="s">
        <v>51</v>
      </c>
      <c r="D11" s="101" t="s">
        <v>177</v>
      </c>
      <c r="E11" s="105">
        <v>950</v>
      </c>
      <c r="F11" s="102"/>
    </row>
    <row r="12" spans="1:7" s="2" customFormat="1" x14ac:dyDescent="0.2">
      <c r="A12" s="96"/>
      <c r="B12" s="103"/>
      <c r="C12" s="104"/>
      <c r="D12" s="103"/>
      <c r="E12" s="105"/>
      <c r="F12" s="106"/>
    </row>
    <row r="13" spans="1:7" s="2" customFormat="1" x14ac:dyDescent="0.2">
      <c r="A13" s="96"/>
      <c r="B13" s="103"/>
      <c r="C13" s="104"/>
      <c r="D13" s="103"/>
      <c r="E13" s="105"/>
      <c r="F13" s="106"/>
    </row>
    <row r="14" spans="1:7" s="2" customFormat="1" x14ac:dyDescent="0.2">
      <c r="A14" s="96"/>
      <c r="B14" s="103"/>
      <c r="C14" s="104"/>
      <c r="D14" s="103"/>
      <c r="E14" s="105"/>
      <c r="F14" s="106"/>
    </row>
    <row r="15" spans="1:7" s="2" customFormat="1" hidden="1" x14ac:dyDescent="0.2">
      <c r="A15" s="76"/>
      <c r="B15" s="81"/>
      <c r="C15" s="83"/>
      <c r="D15" s="81"/>
      <c r="E15" s="84"/>
      <c r="F15" s="82"/>
    </row>
    <row r="16" spans="1:7" ht="34.5" customHeight="1" x14ac:dyDescent="0.2">
      <c r="A16" s="92" t="s">
        <v>178</v>
      </c>
      <c r="B16" s="93" t="s">
        <v>179</v>
      </c>
      <c r="C16" s="94">
        <f>C17+C18</f>
        <v>1</v>
      </c>
      <c r="D16" s="95" t="str">
        <f>IF(SUBTOTAL(3,C11:C15)=SUBTOTAL(103,C11:C15),'Summary and sign-off'!$A$48,'Summary and sign-off'!$A$49)</f>
        <v>Check - there are no hidden rows with data</v>
      </c>
      <c r="E16" s="129" t="str">
        <f>IF('Summary and sign-off'!F60='Summary and sign-off'!F54,'Summary and sign-off'!A52,'Summary and sign-off'!A50)</f>
        <v>Check - each entry provides sufficient information</v>
      </c>
      <c r="F16" s="129"/>
      <c r="G16" s="2"/>
    </row>
    <row r="17" spans="1:6" ht="25.5" customHeight="1" x14ac:dyDescent="0.25">
      <c r="A17" s="39"/>
      <c r="B17" s="40" t="s">
        <v>51</v>
      </c>
      <c r="C17" s="41">
        <f>COUNTIF(C11:C15,'Summary and sign-off'!A45)</f>
        <v>1</v>
      </c>
      <c r="D17" s="14"/>
      <c r="E17" s="15"/>
      <c r="F17" s="16"/>
    </row>
    <row r="18" spans="1:6" ht="25.5" customHeight="1" x14ac:dyDescent="0.25">
      <c r="A18" s="39"/>
      <c r="B18" s="40" t="s">
        <v>52</v>
      </c>
      <c r="C18" s="41">
        <f>COUNTIF(C11:C15,'Summary and sign-off'!A46)</f>
        <v>0</v>
      </c>
      <c r="D18" s="14"/>
      <c r="E18" s="15"/>
      <c r="F18" s="16"/>
    </row>
    <row r="19" spans="1:6" x14ac:dyDescent="0.2">
      <c r="A19" s="17"/>
      <c r="B19" s="18"/>
      <c r="C19" s="17"/>
      <c r="D19" s="19"/>
      <c r="E19" s="19"/>
      <c r="F19" s="17"/>
    </row>
    <row r="20" spans="1:6" x14ac:dyDescent="0.2">
      <c r="A20" s="18" t="s">
        <v>167</v>
      </c>
      <c r="B20" s="18"/>
      <c r="C20" s="18"/>
      <c r="D20" s="18"/>
      <c r="E20" s="18"/>
      <c r="F20" s="18"/>
    </row>
    <row r="21" spans="1:6" ht="12.6" customHeight="1" x14ac:dyDescent="0.2">
      <c r="A21" s="20" t="s">
        <v>125</v>
      </c>
      <c r="B21" s="17"/>
      <c r="C21" s="17"/>
      <c r="D21" s="17"/>
      <c r="E21" s="17"/>
    </row>
    <row r="22" spans="1:6" x14ac:dyDescent="0.2">
      <c r="A22" s="20" t="s">
        <v>33</v>
      </c>
      <c r="B22" s="19"/>
      <c r="C22" s="17"/>
      <c r="D22" s="17"/>
      <c r="E22" s="17"/>
      <c r="F22" s="17"/>
    </row>
    <row r="23" spans="1:6" x14ac:dyDescent="0.2">
      <c r="A23" s="20" t="s">
        <v>180</v>
      </c>
      <c r="B23" s="21"/>
      <c r="C23" s="21"/>
      <c r="D23" s="21"/>
      <c r="E23" s="21"/>
      <c r="F23" s="21"/>
    </row>
    <row r="24" spans="1:6" ht="12.75" customHeight="1" x14ac:dyDescent="0.2">
      <c r="A24" s="20" t="s">
        <v>181</v>
      </c>
      <c r="B24" s="17"/>
      <c r="C24" s="17"/>
      <c r="D24" s="17"/>
      <c r="E24" s="17"/>
      <c r="F24" s="17"/>
    </row>
    <row r="25" spans="1:6" ht="12.95" customHeight="1" x14ac:dyDescent="0.2">
      <c r="A25" s="20" t="s">
        <v>182</v>
      </c>
      <c r="B25" s="17"/>
      <c r="C25" s="17"/>
      <c r="D25" s="17"/>
      <c r="E25" s="17"/>
      <c r="F25" s="17"/>
    </row>
    <row r="26" spans="1:6" x14ac:dyDescent="0.2">
      <c r="A26" s="20" t="s">
        <v>183</v>
      </c>
      <c r="C26" s="17"/>
      <c r="D26" s="17"/>
      <c r="E26" s="17"/>
      <c r="F26" s="17"/>
    </row>
    <row r="27" spans="1:6" ht="12.75" customHeight="1" x14ac:dyDescent="0.2">
      <c r="A27" s="20" t="s">
        <v>141</v>
      </c>
      <c r="B27" s="20"/>
      <c r="C27" s="22"/>
      <c r="D27" s="22"/>
      <c r="E27" s="22"/>
      <c r="F27" s="22"/>
    </row>
    <row r="28" spans="1:6" ht="12.75" customHeight="1" x14ac:dyDescent="0.2">
      <c r="A28" s="20"/>
      <c r="B28" s="20"/>
      <c r="C28" s="22"/>
      <c r="D28" s="22"/>
      <c r="E28" s="22"/>
      <c r="F28" s="22"/>
    </row>
    <row r="29" spans="1:6" ht="12.75" hidden="1" customHeight="1" x14ac:dyDescent="0.2">
      <c r="A29" s="20"/>
      <c r="B29" s="20"/>
      <c r="C29" s="22"/>
      <c r="D29" s="22"/>
      <c r="E29" s="22"/>
      <c r="F29" s="22"/>
    </row>
    <row r="30" spans="1:6" x14ac:dyDescent="0.2"/>
    <row r="31" spans="1:6" x14ac:dyDescent="0.2"/>
    <row r="32" spans="1:6" hidden="1" x14ac:dyDescent="0.2">
      <c r="A32" s="18"/>
      <c r="B32" s="18"/>
      <c r="C32" s="18"/>
      <c r="D32" s="18"/>
      <c r="E32" s="18"/>
      <c r="F32" s="18"/>
    </row>
    <row r="33" spans="1:6" hidden="1" x14ac:dyDescent="0.2">
      <c r="A33" s="18"/>
      <c r="B33" s="18"/>
      <c r="C33" s="18"/>
      <c r="D33" s="18"/>
      <c r="E33" s="18"/>
      <c r="F33" s="18"/>
    </row>
    <row r="34" spans="1:6" hidden="1" x14ac:dyDescent="0.2">
      <c r="A34" s="18"/>
      <c r="B34" s="18"/>
      <c r="C34" s="18"/>
      <c r="D34" s="18"/>
      <c r="E34" s="18"/>
      <c r="F34" s="18"/>
    </row>
    <row r="35" spans="1:6" hidden="1" x14ac:dyDescent="0.2">
      <c r="A35" s="18"/>
      <c r="B35" s="18"/>
      <c r="C35" s="18"/>
      <c r="D35" s="18"/>
      <c r="E35" s="18"/>
      <c r="F35" s="18"/>
    </row>
    <row r="36" spans="1:6" hidden="1" x14ac:dyDescent="0.2">
      <c r="A36" s="18"/>
      <c r="B36" s="18"/>
      <c r="C36" s="18"/>
      <c r="D36" s="18"/>
      <c r="E36" s="18"/>
      <c r="F36" s="18"/>
    </row>
    <row r="37" spans="1:6" x14ac:dyDescent="0.2"/>
    <row r="38" spans="1:6" x14ac:dyDescent="0.2"/>
    <row r="39" spans="1:6" x14ac:dyDescent="0.2"/>
    <row r="40" spans="1:6" x14ac:dyDescent="0.2"/>
    <row r="41" spans="1:6" x14ac:dyDescent="0.2"/>
    <row r="42" spans="1:6" x14ac:dyDescent="0.2"/>
    <row r="45" spans="1:6" x14ac:dyDescent="0.2"/>
  </sheetData>
  <sheetProtection formatCells="0" insertRows="0" deleteRows="0"/>
  <dataConsolidate link="1"/>
  <mergeCells count="10">
    <mergeCell ref="E16:F1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C11:C15</xm:sqref>
        </x14:dataValidation>
        <x14:dataValidation type="list" errorStyle="information" operator="greaterThan" allowBlank="1" showInputMessage="1" prompt="Provide specific $ value if possible" xr:uid="{00000000-0002-0000-0500-000003000000}">
          <x14:formula1>
            <xm:f>'Summary and sign-off'!$A$39:$A$44</xm:f>
          </x14:formula1>
          <xm:sqref>E11:E15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bactivity xmlns="4f9c820c-e7e2-444d-97ee-45f2b3485c1d">CE Expenses</Subactivity>
    <BusinessValue xmlns="4f9c820c-e7e2-444d-97ee-45f2b3485c1d" xsi:nil="true"/>
    <PRADateDisposal xmlns="4f9c820c-e7e2-444d-97ee-45f2b3485c1d" xsi:nil="true"/>
    <OriginalSubject xmlns="4f9c820c-e7e2-444d-97ee-45f2b3485c1d" xsi:nil="true"/>
    <SecurityClassification xmlns="15ffb055-6eb4-45a1-bc20-bf2ac0d420da" xsi:nil="true"/>
    <KeyWords xmlns="15ffb055-6eb4-45a1-bc20-bf2ac0d420da" xsi:nil="true"/>
    <PRADate3 xmlns="4f9c820c-e7e2-444d-97ee-45f2b3485c1d" xsi:nil="true"/>
    <Organisation xmlns="11a2b013-68b6-4bb7-b630-4238f3545415" xsi:nil="true"/>
    <PRAText5 xmlns="4f9c820c-e7e2-444d-97ee-45f2b3485c1d" xsi:nil="true"/>
    <Level2 xmlns="c91a514c-9034-4fa3-897a-8352025b26ed" xsi:nil="true"/>
    <SetLabel xmlns="11a2b013-68b6-4bb7-b630-4238f3545415" xsi:nil="true"/>
    <TaxCatchAll xmlns="3313336d-d9d7-410b-8528-fe442c0a7325" xsi:nil="true"/>
    <Activity xmlns="4f9c820c-e7e2-444d-97ee-45f2b3485c1d">CEO</Activity>
    <Date xmlns="11a2b013-68b6-4bb7-b630-4238f3545415" xsi:nil="true"/>
    <ILFrom xmlns="c91a514c-9034-4fa3-897a-8352025b26ed" xsi:nil="true"/>
    <AggregationStatus xmlns="4f9c820c-e7e2-444d-97ee-45f2b3485c1d">Normal</AggregationStatus>
    <CategoryValue xmlns="4f9c820c-e7e2-444d-97ee-45f2b3485c1d" xsi:nil="true"/>
    <Sent xmlns="4f9c820c-e7e2-444d-97ee-45f2b3485c1d" xsi:nil="true"/>
    <PRADate2 xmlns="4f9c820c-e7e2-444d-97ee-45f2b3485c1d" xsi:nil="true"/>
    <Case xmlns="4f9c820c-e7e2-444d-97ee-45f2b3485c1d">July 2022-June 2023</Case>
    <PRAText1 xmlns="4f9c820c-e7e2-444d-97ee-45f2b3485c1d" xsi:nil="true"/>
    <PRAText4 xmlns="4f9c820c-e7e2-444d-97ee-45f2b3485c1d" xsi:nil="true"/>
    <Level3 xmlns="c91a514c-9034-4fa3-897a-8352025b26ed" xsi:nil="true"/>
    <Team xmlns="c91a514c-9034-4fa3-897a-8352025b26ed">CEO</Team>
    <Project xmlns="4f9c820c-e7e2-444d-97ee-45f2b3485c1d" xsi:nil="true"/>
    <Function xmlns="4f9c820c-e7e2-444d-97ee-45f2b3485c1d">Leading ERO</Function>
    <FunctionGroup xmlns="4f9c820c-e7e2-444d-97ee-45f2b3485c1d">NA</FunctionGroup>
    <Received xmlns="15ffb055-6eb4-45a1-bc20-bf2ac0d420da" xsi:nil="true"/>
    <RelatedPeople xmlns="4f9c820c-e7e2-444d-97ee-45f2b3485c1d">
      <UserInfo>
        <DisplayName/>
        <AccountId xsi:nil="true"/>
        <AccountType/>
      </UserInfo>
    </RelatedPeople>
    <AggregationNarrative xmlns="725c79e5-42ce-4aa0-ac78-b6418001f0d2" xsi:nil="true"/>
    <Channel xmlns="c91a514c-9034-4fa3-897a-8352025b26ed">NA</Channel>
    <mbbc5e28be1f44dd80820b82e4420406 xmlns="11a2b013-68b6-4bb7-b630-4238f3545415">
      <Terms xmlns="http://schemas.microsoft.com/office/infopath/2007/PartnerControls"/>
    </mbbc5e28be1f44dd80820b82e4420406>
    <PRAType xmlns="4f9c820c-e7e2-444d-97ee-45f2b3485c1d" xsi:nil="true"/>
    <PRADate1 xmlns="4f9c820c-e7e2-444d-97ee-45f2b3485c1d" xsi:nil="true"/>
    <DocumentType xmlns="4f9c820c-e7e2-444d-97ee-45f2b3485c1d" xsi:nil="true"/>
    <PRAText3 xmlns="4f9c820c-e7e2-444d-97ee-45f2b3485c1d" xsi:nil="true"/>
    <Subtype xmlns="755bd5fd-2dd5-4a14-a125-db92b488bbc4" xsi:nil="true"/>
    <Year xmlns="c91a514c-9034-4fa3-897a-8352025b26ed">NA</Year>
    <CategoryName xmlns="4f9c820c-e7e2-444d-97ee-45f2b3485c1d" xsi:nil="true"/>
    <Narrative xmlns="4f9c820c-e7e2-444d-97ee-45f2b3485c1d" xsi:nil="true"/>
    <PRADateTrigger xmlns="4f9c820c-e7e2-444d-97ee-45f2b3485c1d" xsi:nil="true"/>
    <Hub xmlns="755bd5fd-2dd5-4a14-a125-db92b488bbc4" xsi:nil="true"/>
    <OverrideLabel xmlns="11a2b013-68b6-4bb7-b630-4238f3545415" xsi:nil="true"/>
    <To xmlns="4f9c820c-e7e2-444d-97ee-45f2b3485c1d" xsi:nil="true"/>
    <PRAText2 xmlns="4f9c820c-e7e2-444d-97ee-45f2b3485c1d" xsi:nil="true"/>
    <SharedWithUsers xmlns="3313336d-d9d7-410b-8528-fe442c0a7325">
      <UserInfo>
        <DisplayName>SharingLinks.fb82eb1d-6502-4e69-8ca2-e85d2ee2c7c2.Flexible.ddfc1b8f-c21d-4f69-bb6b-5e45efba65c3</DisplayName>
        <AccountId>87</AccountId>
        <AccountType/>
      </UserInfo>
      <UserInfo>
        <DisplayName>Penelope Leith</DisplayName>
        <AccountId>111</AccountId>
        <AccountType/>
      </UserInfo>
      <UserInfo>
        <DisplayName>Nicholas Pole</DisplayName>
        <AccountId>36</AccountId>
        <AccountType/>
      </UserInfo>
      <UserInfo>
        <DisplayName>Amalie Niland</DisplayName>
        <AccountId>40</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eDocument" ma:contentTypeID="0x01010027E5DB66189629429DB662EA8C8219C1" ma:contentTypeVersion="70" ma:contentTypeDescription="Create a new document." ma:contentTypeScope="" ma:versionID="4baee10a29f3de5e81ff0dbc6e294eff">
  <xsd:schema xmlns:xsd="http://www.w3.org/2001/XMLSchema" xmlns:xs="http://www.w3.org/2001/XMLSchema" xmlns:p="http://schemas.microsoft.com/office/2006/metadata/properties" xmlns:ns2="11a2b013-68b6-4bb7-b630-4238f3545415" xmlns:ns3="3313336d-d9d7-410b-8528-fe442c0a7325" xmlns:ns4="4f9c820c-e7e2-444d-97ee-45f2b3485c1d" xmlns:ns5="755bd5fd-2dd5-4a14-a125-db92b488bbc4" xmlns:ns6="c91a514c-9034-4fa3-897a-8352025b26ed" xmlns:ns7="15ffb055-6eb4-45a1-bc20-bf2ac0d420da" xmlns:ns8="725c79e5-42ce-4aa0-ac78-b6418001f0d2" targetNamespace="http://schemas.microsoft.com/office/2006/metadata/properties" ma:root="true" ma:fieldsID="f56bf754c00126dd0f359178d97e4a44" ns2:_="" ns3:_="" ns4:_="" ns5:_="" ns6:_="" ns7:_="" ns8:_="">
    <xsd:import namespace="11a2b013-68b6-4bb7-b630-4238f3545415"/>
    <xsd:import namespace="3313336d-d9d7-410b-8528-fe442c0a7325"/>
    <xsd:import namespace="4f9c820c-e7e2-444d-97ee-45f2b3485c1d"/>
    <xsd:import namespace="755bd5fd-2dd5-4a14-a125-db92b488bbc4"/>
    <xsd:import namespace="c91a514c-9034-4fa3-897a-8352025b26ed"/>
    <xsd:import namespace="15ffb055-6eb4-45a1-bc20-bf2ac0d420da"/>
    <xsd:import namespace="725c79e5-42ce-4aa0-ac78-b6418001f0d2"/>
    <xsd:element name="properties">
      <xsd:complexType>
        <xsd:sequence>
          <xsd:element name="documentManagement">
            <xsd:complexType>
              <xsd:all>
                <xsd:element ref="ns2:mbbc5e28be1f44dd80820b82e4420406" minOccurs="0"/>
                <xsd:element ref="ns3:TaxCatchAll" minOccurs="0"/>
                <xsd:element ref="ns4:DocumentType" minOccurs="0"/>
                <xsd:element ref="ns5:Subtype" minOccurs="0"/>
                <xsd:element ref="ns4:Function" minOccurs="0"/>
                <xsd:element ref="ns4:Activity" minOccurs="0"/>
                <xsd:element ref="ns4:Subactivity" minOccurs="0"/>
                <xsd:element ref="ns4:Project" minOccurs="0"/>
                <xsd:element ref="ns4:Case" minOccurs="0"/>
                <xsd:element ref="ns4:CategoryName" minOccurs="0"/>
                <xsd:element ref="ns4:CategoryValue" minOccurs="0"/>
                <xsd:element ref="ns4:To" minOccurs="0"/>
                <xsd:element ref="ns6:ILFrom" minOccurs="0"/>
                <xsd:element ref="ns4:Sent" minOccurs="0"/>
                <xsd:element ref="ns7:Received" minOccurs="0"/>
                <xsd:element ref="ns4:OriginalSubject" minOccurs="0"/>
                <xsd:element ref="ns4:Narrative" minOccurs="0"/>
                <xsd:element ref="ns7:SecurityClassification" minOccurs="0"/>
                <xsd:element ref="ns4:RelatedPeople" minOccurs="0"/>
                <xsd:element ref="ns4:BusinessValue" minOccurs="0"/>
                <xsd:element ref="ns4:FunctionGroup" minOccurs="0"/>
                <xsd:element ref="ns4:PRAType" minOccurs="0"/>
                <xsd:element ref="ns4:PRADate1" minOccurs="0"/>
                <xsd:element ref="ns4:PRADate2" minOccurs="0"/>
                <xsd:element ref="ns4:PRADate3" minOccurs="0"/>
                <xsd:element ref="ns4:PRADateDisposal" minOccurs="0"/>
                <xsd:element ref="ns4:PRADateTrigger" minOccurs="0"/>
                <xsd:element ref="ns4:PRAText1" minOccurs="0"/>
                <xsd:element ref="ns4:PRAText2" minOccurs="0"/>
                <xsd:element ref="ns4:PRAText3" minOccurs="0"/>
                <xsd:element ref="ns4:PRAText4" minOccurs="0"/>
                <xsd:element ref="ns4:PRAText5" minOccurs="0"/>
                <xsd:element ref="ns4:AggregationStatus" minOccurs="0"/>
                <xsd:element ref="ns8:AggregationNarrative" minOccurs="0"/>
                <xsd:element ref="ns6:Channel" minOccurs="0"/>
                <xsd:element ref="ns6:Team" minOccurs="0"/>
                <xsd:element ref="ns6:Level2" minOccurs="0"/>
                <xsd:element ref="ns6:Level3" minOccurs="0"/>
                <xsd:element ref="ns6:Year" minOccurs="0"/>
                <xsd:element ref="ns7:KeyWords" minOccurs="0"/>
                <xsd:element ref="ns5:Hub" minOccurs="0"/>
                <xsd:element ref="ns2:MediaServiceMetadata" minOccurs="0"/>
                <xsd:element ref="ns2:MediaServiceFastMetadata" minOccurs="0"/>
                <xsd:element ref="ns2:Date" minOccurs="0"/>
                <xsd:element ref="ns2:Organisation" minOccurs="0"/>
                <xsd:element ref="ns2:SetLabel" minOccurs="0"/>
                <xsd:element ref="ns2:OverrideLabe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a2b013-68b6-4bb7-b630-4238f3545415" elementFormDefault="qualified">
    <xsd:import namespace="http://schemas.microsoft.com/office/2006/documentManagement/types"/>
    <xsd:import namespace="http://schemas.microsoft.com/office/infopath/2007/PartnerControls"/>
    <xsd:element name="mbbc5e28be1f44dd80820b82e4420406" ma:index="8" nillable="true" ma:taxonomy="true" ma:internalName="mbbc5e28be1f44dd80820b82e4420406" ma:taxonomyFieldName="BusinessClassification" ma:displayName="Business Classification" ma:readOnly="false" ma:default="" ma:fieldId="{6bbc5e28-be1f-44dd-8082-0b82e4420406}" ma:sspId="4f12ca80-7ba9-48ef-8b98-6098a2ac6673" ma:termSetId="623a564c-cd93-416f-b01e-2221d6aaea1a" ma:anchorId="00000000-0000-0000-0000-000000000000" ma:open="false" ma:isKeyword="false">
      <xsd:complexType>
        <xsd:sequence>
          <xsd:element ref="pc:Terms" minOccurs="0" maxOccurs="1"/>
        </xsd:sequence>
      </xsd:complexType>
    </xsd:element>
    <xsd:element name="MediaServiceMetadata" ma:index="51" nillable="true" ma:displayName="MediaServiceMetadata" ma:hidden="true" ma:internalName="MediaServiceMetadata" ma:readOnly="true">
      <xsd:simpleType>
        <xsd:restriction base="dms:Note"/>
      </xsd:simpleType>
    </xsd:element>
    <xsd:element name="MediaServiceFastMetadata" ma:index="52" nillable="true" ma:displayName="MediaServiceFastMetadata" ma:hidden="true" ma:internalName="MediaServiceFastMetadata" ma:readOnly="true">
      <xsd:simpleType>
        <xsd:restriction base="dms:Note"/>
      </xsd:simpleType>
    </xsd:element>
    <xsd:element name="Date" ma:index="53" nillable="true" ma:displayName="Date" ma:format="DateOnly" ma:internalName="Date">
      <xsd:simpleType>
        <xsd:restriction base="dms:DateTime"/>
      </xsd:simpleType>
    </xsd:element>
    <xsd:element name="Organisation" ma:index="54" nillable="true" ma:displayName="Organisation" ma:internalName="Organisation">
      <xsd:simpleType>
        <xsd:restriction base="dms:Text">
          <xsd:maxLength value="255"/>
        </xsd:restriction>
      </xsd:simpleType>
    </xsd:element>
    <xsd:element name="SetLabel" ma:index="55" nillable="true" ma:displayName="Set Label" ma:default="" ma:internalName="SetLabel">
      <xsd:simpleType>
        <xsd:restriction base="dms:Text"/>
      </xsd:simpleType>
    </xsd:element>
    <xsd:element name="OverrideLabel" ma:index="56" nillable="true" ma:displayName="Override Label" ma:internalName="OverrideLabel">
      <xsd:simpleType>
        <xsd:restriction base="dms:Text"/>
      </xsd:simpleType>
    </xsd:element>
    <xsd:element name="MediaServiceObjectDetectorVersions" ma:index="5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13336d-d9d7-410b-8528-fe442c0a732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afa11154-67b5-47c6-aa6b-f80499ed60ea}" ma:internalName="TaxCatchAll" ma:showField="CatchAllData" ma:web="3313336d-d9d7-410b-8528-fe442c0a7325">
      <xsd:complexType>
        <xsd:complexContent>
          <xsd:extension base="dms:MultiChoiceLookup">
            <xsd:sequence>
              <xsd:element name="Value" type="dms:Lookup" maxOccurs="unbounded" minOccurs="0" nillable="true"/>
            </xsd:sequence>
          </xsd:extension>
        </xsd:complexContent>
      </xsd:complexType>
    </xsd:element>
    <xsd:element name="SharedWithUsers" ma:index="5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DocumentType" ma:index="10" nillable="true" ma:displayName="Document Type" ma:format="Dropdown" ma:hidden="true" ma:internalName="DocumentType" ma:readOnly="false">
      <xsd:simpleType>
        <xsd:restriction base="dms:Choice">
          <xsd:enumeration value="APPLICATION, certificate, consent related"/>
          <xsd:enumeration value="CONTRACT, Variation, Agreement"/>
          <xsd:enumeration value="CORRESPONDENCE"/>
          <xsd:enumeration value="DRAWING, Plan, Map"/>
          <xsd:enumeration value="EMPLOYMENT related"/>
          <xsd:enumeration value="FINANCIAL related"/>
          <xsd:enumeration value="KNOWLEDGE article"/>
          <xsd:enumeration value="MEETING related"/>
          <xsd:enumeration value="MEMO, Filenote, Email"/>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Bylaw, procedure"/>
          <xsd:enumeration value="SERVICE REQUEST related"/>
          <xsd:enumeration value="SPECIFICATION or standard"/>
          <xsd:enumeration value="SUPPLIER PRODUCT Info"/>
          <xsd:enumeration value="TEMPLATE, Checklist or Form"/>
        </xsd:restriction>
      </xsd:simpleType>
    </xsd:element>
    <xsd:element name="Function" ma:index="12" nillable="true" ma:displayName="Function" ma:default="Leading ERO" ma:hidden="true" ma:internalName="Function" ma:readOnly="false">
      <xsd:simpleType>
        <xsd:restriction base="dms:Text">
          <xsd:maxLength value="255"/>
        </xsd:restriction>
      </xsd:simpleType>
    </xsd:element>
    <xsd:element name="Activity" ma:index="13" nillable="true" ma:displayName="Activity" ma:default="CEO" ma:hidden="true" ma:internalName="Activity" ma:readOnly="false">
      <xsd:simpleType>
        <xsd:restriction base="dms:Text">
          <xsd:maxLength value="255"/>
        </xsd:restriction>
      </xsd:simpleType>
    </xsd:element>
    <xsd:element name="Subactivity" ma:index="14" nillable="true" ma:displayName="Subactivity" ma:format="Dropdown" ma:hidden="true" ma:internalName="Subactivity">
      <xsd:simpleType>
        <xsd:union memberTypes="dms:Text">
          <xsd:simpleType>
            <xsd:restriction base="dms:Choice">
              <xsd:enumeration value="Correspondence and Presentations"/>
              <xsd:enumeration value="Advice Received"/>
              <xsd:enumeration value="Gifts Received"/>
            </xsd:restriction>
          </xsd:simpleType>
        </xsd:union>
      </xsd:simpleType>
    </xsd:element>
    <xsd:element name="Project" ma:index="15" nillable="true" ma:displayName="Project" ma:hidden="true" ma:internalName="Project" ma:readOnly="false">
      <xsd:simpleType>
        <xsd:restriction base="dms:Text">
          <xsd:maxLength value="255"/>
        </xsd:restriction>
      </xsd:simpleType>
    </xsd:element>
    <xsd:element name="Case" ma:index="16" nillable="true" ma:displayName="Case" ma:default="NA" ma:hidden="true" ma:internalName="Case" ma:readOnly="false">
      <xsd:simpleType>
        <xsd:restriction base="dms:Text">
          <xsd:maxLength value="255"/>
        </xsd:restriction>
      </xsd:simpleType>
    </xsd:element>
    <xsd:element name="CategoryName" ma:index="17" nillable="true" ma:displayName="Category 1" ma:hidden="true" ma:internalName="CategoryName" ma:readOnly="false">
      <xsd:simpleType>
        <xsd:restriction base="dms:Text">
          <xsd:maxLength value="255"/>
        </xsd:restriction>
      </xsd:simpleType>
    </xsd:element>
    <xsd:element name="CategoryValue" ma:index="18" nillable="true" ma:displayName="Category 2" ma:hidden="true" ma:internalName="CategoryValue" ma:readOnly="false">
      <xsd:simpleType>
        <xsd:restriction base="dms:Text">
          <xsd:maxLength value="255"/>
        </xsd:restriction>
      </xsd:simpleType>
    </xsd:element>
    <xsd:element name="To" ma:index="19" nillable="true" ma:displayName="To" ma:hidden="true" ma:internalName="To" ma:readOnly="false">
      <xsd:simpleType>
        <xsd:restriction base="dms:Text">
          <xsd:maxLength value="255"/>
        </xsd:restriction>
      </xsd:simpleType>
    </xsd:element>
    <xsd:element name="Sent" ma:index="21" nillable="true" ma:displayName="Sent" ma:format="DateTime" ma:hidden="true" ma:internalName="Sent" ma:readOnly="false">
      <xsd:simpleType>
        <xsd:restriction base="dms:DateTime"/>
      </xsd:simpleType>
    </xsd:element>
    <xsd:element name="OriginalSubject" ma:index="24" nillable="true" ma:displayName="Original Subject" ma:hidden="true" ma:internalName="OriginalSubject" ma:readOnly="false">
      <xsd:simpleType>
        <xsd:restriction base="dms:Text">
          <xsd:maxLength value="255"/>
        </xsd:restriction>
      </xsd:simpleType>
    </xsd:element>
    <xsd:element name="Narrative" ma:index="25" nillable="true" ma:displayName="Narrative" ma:hidden="true" ma:internalName="Narrative" ma:readOnly="false">
      <xsd:simpleType>
        <xsd:restriction base="dms:Note"/>
      </xsd:simpleType>
    </xsd:element>
    <xsd:element name="RelatedPeople" ma:index="27" nillable="true" ma:displayName="Related People" ma:hidden="true" ma:list="UserInfo" ma:SharePointGroup="0"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inessValue" ma:index="28" nillable="true" ma:displayName="Business Value" ma:hidden="true" ma:internalName="BusinessValue" ma:readOnly="false">
      <xsd:simpleType>
        <xsd:restriction base="dms:Text">
          <xsd:maxLength value="255"/>
        </xsd:restriction>
      </xsd:simpleType>
    </xsd:element>
    <xsd:element name="FunctionGroup" ma:index="29" nillable="true" ma:displayName="Function Group" ma:default="NA" ma:hidden="true" ma:internalName="FunctionGroup" ma:readOnly="false">
      <xsd:simpleType>
        <xsd:restriction base="dms:Text">
          <xsd:maxLength value="255"/>
        </xsd:restriction>
      </xsd:simpleType>
    </xsd:element>
    <xsd:element name="PRAType" ma:index="30" nillable="true" ma:displayName="PRA Type" ma:hidden="true" ma:internalName="PRAType" ma:readOnly="false">
      <xsd:simpleType>
        <xsd:restriction base="dms:Text">
          <xsd:maxLength value="255"/>
        </xsd:restriction>
      </xsd:simpleType>
    </xsd:element>
    <xsd:element name="PRADate1" ma:index="31" nillable="true" ma:displayName="PRA Date 1" ma:format="DateOnly" ma:hidden="true" ma:internalName="PRADate1" ma:readOnly="false">
      <xsd:simpleType>
        <xsd:restriction base="dms:DateTime"/>
      </xsd:simpleType>
    </xsd:element>
    <xsd:element name="PRADate2" ma:index="32" nillable="true" ma:displayName="PRA Date 2" ma:format="DateOnly" ma:hidden="true" ma:internalName="PRADate2" ma:readOnly="false">
      <xsd:simpleType>
        <xsd:restriction base="dms:DateTime"/>
      </xsd:simpleType>
    </xsd:element>
    <xsd:element name="PRADate3" ma:index="33" nillable="true" ma:displayName="PRA Date 3" ma:format="DateOnly" ma:hidden="true" ma:internalName="PRADate3" ma:readOnly="false">
      <xsd:simpleType>
        <xsd:restriction base="dms:DateTime"/>
      </xsd:simpleType>
    </xsd:element>
    <xsd:element name="PRADateDisposal" ma:index="34" nillable="true" ma:displayName="PRA Date Disposal" ma:format="DateOnly" ma:hidden="true" ma:internalName="PRADateDisposal" ma:readOnly="false">
      <xsd:simpleType>
        <xsd:restriction base="dms:DateTime"/>
      </xsd:simpleType>
    </xsd:element>
    <xsd:element name="PRADateTrigger" ma:index="35" nillable="true" ma:displayName="PRA Date Trigger" ma:format="DateOnly" ma:hidden="true" ma:internalName="PRADateTrigger" ma:readOnly="false">
      <xsd:simpleType>
        <xsd:restriction base="dms:DateTime"/>
      </xsd:simpleType>
    </xsd:element>
    <xsd:element name="PRAText1" ma:index="36" nillable="true" ma:displayName="PRA Text 1" ma:hidden="true" ma:internalName="PRAText1" ma:readOnly="false">
      <xsd:simpleType>
        <xsd:restriction base="dms:Text">
          <xsd:maxLength value="255"/>
        </xsd:restriction>
      </xsd:simpleType>
    </xsd:element>
    <xsd:element name="PRAText2" ma:index="37" nillable="true" ma:displayName="PRA Text 2" ma:hidden="true" ma:internalName="PRAText2" ma:readOnly="false">
      <xsd:simpleType>
        <xsd:restriction base="dms:Text">
          <xsd:maxLength value="255"/>
        </xsd:restriction>
      </xsd:simpleType>
    </xsd:element>
    <xsd:element name="PRAText3" ma:index="38" nillable="true" ma:displayName="PRA Text 3" ma:hidden="true" ma:internalName="PRAText3" ma:readOnly="false">
      <xsd:simpleType>
        <xsd:restriction base="dms:Text">
          <xsd:maxLength value="255"/>
        </xsd:restriction>
      </xsd:simpleType>
    </xsd:element>
    <xsd:element name="PRAText4" ma:index="39" nillable="true" ma:displayName="PRA Text 4" ma:hidden="true" ma:internalName="PRAText4" ma:readOnly="false">
      <xsd:simpleType>
        <xsd:restriction base="dms:Text">
          <xsd:maxLength value="255"/>
        </xsd:restriction>
      </xsd:simpleType>
    </xsd:element>
    <xsd:element name="PRAText5" ma:index="40" nillable="true" ma:displayName="PRA Text 5" ma:hidden="true" ma:internalName="PRAText5" ma:readOnly="false">
      <xsd:simpleType>
        <xsd:restriction base="dms:Text">
          <xsd:maxLength value="255"/>
        </xsd:restriction>
      </xsd:simpleType>
    </xsd:element>
    <xsd:element name="AggregationStatus" ma:index="41" nillable="true" ma:displayName="Aggregation Status" ma:default="Normal" ma:format="Dropdown" ma:hidden="true" ma:internalName="AggregationStatus" ma:readOnly="false">
      <xsd:simpleType>
        <xsd:union memberTypes="dms:Text">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enumeration value="Archiv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755bd5fd-2dd5-4a14-a125-db92b488bbc4" elementFormDefault="qualified">
    <xsd:import namespace="http://schemas.microsoft.com/office/2006/documentManagement/types"/>
    <xsd:import namespace="http://schemas.microsoft.com/office/infopath/2007/PartnerControls"/>
    <xsd:element name="Subtype" ma:index="11" nillable="true" ma:displayName="Subtype" ma:hidden="true" ma:internalName="Subtype" ma:readOnly="false">
      <xsd:simpleType>
        <xsd:restriction base="dms:Text">
          <xsd:maxLength value="255"/>
        </xsd:restriction>
      </xsd:simpleType>
    </xsd:element>
    <xsd:element name="Hub" ma:index="50" nillable="true" ma:displayName="Hub" ma:hidden="true" ma:internalName="Hub"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1a514c-9034-4fa3-897a-8352025b26ed" elementFormDefault="qualified">
    <xsd:import namespace="http://schemas.microsoft.com/office/2006/documentManagement/types"/>
    <xsd:import namespace="http://schemas.microsoft.com/office/infopath/2007/PartnerControls"/>
    <xsd:element name="ILFrom" ma:index="20" nillable="true" ma:displayName="From" ma:hidden="true" ma:internalName="ILFrom" ma:readOnly="false">
      <xsd:simpleType>
        <xsd:restriction base="dms:Text">
          <xsd:maxLength value="255"/>
        </xsd:restriction>
      </xsd:simpleType>
    </xsd:element>
    <xsd:element name="Channel" ma:index="43" nillable="true" ma:displayName="Channel" ma:default="NA" ma:hidden="true" ma:internalName="Channel" ma:readOnly="false">
      <xsd:simpleType>
        <xsd:restriction base="dms:Text">
          <xsd:maxLength value="255"/>
        </xsd:restriction>
      </xsd:simpleType>
    </xsd:element>
    <xsd:element name="Team" ma:index="44" nillable="true" ma:displayName="Team" ma:default="CEO" ma:hidden="true" ma:internalName="Team" ma:readOnly="false">
      <xsd:simpleType>
        <xsd:restriction base="dms:Text">
          <xsd:maxLength value="255"/>
        </xsd:restriction>
      </xsd:simpleType>
    </xsd:element>
    <xsd:element name="Level2" ma:index="45" nillable="true" ma:displayName="Level2" ma:hidden="true" ma:internalName="Level2" ma:readOnly="false">
      <xsd:simpleType>
        <xsd:restriction base="dms:Text">
          <xsd:maxLength value="255"/>
        </xsd:restriction>
      </xsd:simpleType>
    </xsd:element>
    <xsd:element name="Level3" ma:index="46" nillable="true" ma:displayName="Level3" ma:hidden="true" ma:internalName="Level3" ma:readOnly="false">
      <xsd:simpleType>
        <xsd:restriction base="dms:Text">
          <xsd:maxLength value="255"/>
        </xsd:restriction>
      </xsd:simpleType>
    </xsd:element>
    <xsd:element name="Year" ma:index="47" nillable="true" ma:displayName="Year" ma:default="NA" ma:hidden="true" ma:internalName="Yea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b055-6eb4-45a1-bc20-bf2ac0d420da" elementFormDefault="qualified">
    <xsd:import namespace="http://schemas.microsoft.com/office/2006/documentManagement/types"/>
    <xsd:import namespace="http://schemas.microsoft.com/office/infopath/2007/PartnerControls"/>
    <xsd:element name="Received" ma:index="22" nillable="true" ma:displayName="Received" ma:format="DateOnly" ma:hidden="true" ma:internalName="Received" ma:readOnly="false">
      <xsd:simpleType>
        <xsd:restriction base="dms:DateTime"/>
      </xsd:simpleType>
    </xsd:element>
    <xsd:element name="SecurityClassification" ma:index="26" nillable="true" ma:displayName="Security Classification" ma:format="Dropdown" ma:hidden="true" ma:internalName="SecurityClassification" ma:readOnly="false">
      <xsd:simpleType>
        <xsd:restriction base="dms:Choice">
          <xsd:enumeration value="Confidential"/>
          <xsd:enumeration value="Restricted"/>
          <xsd:enumeration value="Unrestricted"/>
        </xsd:restriction>
      </xsd:simpleType>
    </xsd:element>
    <xsd:element name="KeyWords" ma:index="48" nillable="true" ma:displayName="Key Words" ma:hidden="true" ma:internalName="KeyWord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5c79e5-42ce-4aa0-ac78-b6418001f0d2" elementFormDefault="qualified">
    <xsd:import namespace="http://schemas.microsoft.com/office/2006/documentManagement/types"/>
    <xsd:import namespace="http://schemas.microsoft.com/office/infopath/2007/PartnerControls"/>
    <xsd:element name="AggregationNarrative" ma:index="42" nillable="true" ma:displayName="Aggregation Narrative" ma:hidden="true" ma:internalName="AggregationNarrative"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79D7F4-D0D7-4BCB-BBEA-E7C37A64913E}">
  <ds:schemaRefs>
    <ds:schemaRef ds:uri="725c79e5-42ce-4aa0-ac78-b6418001f0d2"/>
    <ds:schemaRef ds:uri="3313336d-d9d7-410b-8528-fe442c0a7325"/>
    <ds:schemaRef ds:uri="http://schemas.microsoft.com/office/infopath/2007/PartnerControls"/>
    <ds:schemaRef ds:uri="http://purl.org/dc/terms/"/>
    <ds:schemaRef ds:uri="http://schemas.openxmlformats.org/package/2006/metadata/core-properties"/>
    <ds:schemaRef ds:uri="15ffb055-6eb4-45a1-bc20-bf2ac0d420da"/>
    <ds:schemaRef ds:uri="http://purl.org/dc/dcmitype/"/>
    <ds:schemaRef ds:uri="c91a514c-9034-4fa3-897a-8352025b26ed"/>
    <ds:schemaRef ds:uri="11a2b013-68b6-4bb7-b630-4238f3545415"/>
    <ds:schemaRef ds:uri="755bd5fd-2dd5-4a14-a125-db92b488bbc4"/>
    <ds:schemaRef ds:uri="http://schemas.microsoft.com/office/2006/documentManagement/types"/>
    <ds:schemaRef ds:uri="http://schemas.microsoft.com/office/2006/metadata/properties"/>
    <ds:schemaRef ds:uri="4f9c820c-e7e2-444d-97ee-45f2b3485c1d"/>
    <ds:schemaRef ds:uri="http://www.w3.org/XML/1998/namespace"/>
    <ds:schemaRef ds:uri="http://purl.org/dc/elements/1.1/"/>
  </ds:schemaRefs>
</ds:datastoreItem>
</file>

<file path=customXml/itemProps2.xml><?xml version="1.0" encoding="utf-8"?>
<ds:datastoreItem xmlns:ds="http://schemas.openxmlformats.org/officeDocument/2006/customXml" ds:itemID="{671EC65F-D53B-480B-8435-B968A3BC4B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a2b013-68b6-4bb7-b630-4238f3545415"/>
    <ds:schemaRef ds:uri="3313336d-d9d7-410b-8528-fe442c0a7325"/>
    <ds:schemaRef ds:uri="4f9c820c-e7e2-444d-97ee-45f2b3485c1d"/>
    <ds:schemaRef ds:uri="755bd5fd-2dd5-4a14-a125-db92b488bbc4"/>
    <ds:schemaRef ds:uri="c91a514c-9034-4fa3-897a-8352025b26ed"/>
    <ds:schemaRef ds:uri="15ffb055-6eb4-45a1-bc20-bf2ac0d420da"/>
    <ds:schemaRef ds:uri="725c79e5-42ce-4aa0-ac78-b6418001f0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Amelia Hunter</cp:lastModifiedBy>
  <cp:revision/>
  <dcterms:created xsi:type="dcterms:W3CDTF">2010-10-17T20:59:02Z</dcterms:created>
  <dcterms:modified xsi:type="dcterms:W3CDTF">2023-07-30T23:47:11Z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0x01010027E5DB66189629429DB662EA8C8219C1</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BusinessClassification">
    <vt:lpwstr/>
  </property>
</Properties>
</file>