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cit\Desktop\"/>
    </mc:Choice>
  </mc:AlternateContent>
  <bookViews>
    <workbookView xWindow="0" yWindow="0" windowWidth="20490" windowHeight="7755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expenses'!$A$1:$E$28</definedName>
    <definedName name="_xlnm.Print_Area" localSheetId="2">'Gifts and Benefits'!$A$1:$E$15</definedName>
    <definedName name="_xlnm.Print_Area" localSheetId="1">Hospitality!$A$1:$F$23</definedName>
    <definedName name="_xlnm.Print_Area" localSheetId="0">Travel!$A$1:$D$97</definedName>
  </definedNames>
  <calcPr calcId="152511"/>
</workbook>
</file>

<file path=xl/calcChain.xml><?xml version="1.0" encoding="utf-8"?>
<calcChain xmlns="http://schemas.openxmlformats.org/spreadsheetml/2006/main">
  <c r="B56" i="1" l="1"/>
  <c r="B59" i="1"/>
  <c r="B69" i="1" l="1"/>
  <c r="B72" i="1"/>
  <c r="B66" i="1"/>
  <c r="B65" i="1"/>
  <c r="B63" i="1"/>
  <c r="B62" i="1"/>
  <c r="B53" i="1"/>
  <c r="B38" i="1"/>
  <c r="B35" i="1"/>
  <c r="B32" i="1"/>
  <c r="B26" i="1"/>
  <c r="B24" i="1"/>
  <c r="B77" i="1" l="1"/>
  <c r="B87" i="1"/>
  <c r="B18" i="1"/>
  <c r="B16" i="2"/>
  <c r="C15" i="4"/>
  <c r="D15" i="4"/>
  <c r="B27" i="3"/>
  <c r="B3" i="2" l="1"/>
  <c r="B4" i="3" l="1"/>
  <c r="B3" i="3"/>
  <c r="B2" i="3"/>
  <c r="B4" i="4"/>
  <c r="B3" i="4"/>
  <c r="B2" i="4"/>
  <c r="B4" i="2"/>
  <c r="B2" i="2"/>
  <c r="B89" i="1" l="1"/>
</calcChain>
</file>

<file path=xl/sharedStrings.xml><?xml version="1.0" encoding="utf-8"?>
<sst xmlns="http://schemas.openxmlformats.org/spreadsheetml/2006/main" count="197" uniqueCount="104">
  <si>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</si>
  <si>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</si>
  <si>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</si>
  <si>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</si>
  <si>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</si>
  <si>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</si>
  <si>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</si>
  <si>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</si>
  <si>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</si>
  <si>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</si>
  <si>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</si>
  <si>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</si>
  <si>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</si>
  <si>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</si>
  <si>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</si>
  <si>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</si>
  <si>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</si>
  <si>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</si>
  <si>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</si>
  <si>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</si>
  <si>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</si>
  <si>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</si>
  <si>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</si>
  <si>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</si>
  <si>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</si>
  <si>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Comment / explanation ***</t>
  </si>
  <si>
    <t>Cost (NZ$)
(exc GST / inc GST)***</t>
  </si>
  <si>
    <t>Cost ($)
(exc GST / inc GST)***</t>
  </si>
  <si>
    <t xml:space="preserve">Notes </t>
  </si>
  <si>
    <t>Insert additional rows as needed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</si>
  <si>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</si>
  <si>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</si>
  <si>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</si>
  <si>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</si>
  <si>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Cost ($)
(exc GST / inc GST)**</t>
  </si>
  <si>
    <t>** Delete what's inapplicable.  Be consistent - all GST exclusive or all GST inclusive</t>
  </si>
  <si>
    <t>Description ** (e.g. event tickets,  etc)</t>
  </si>
  <si>
    <t>Mark clearly if there is no information to disclose.</t>
  </si>
  <si>
    <t>Hospitality</t>
  </si>
  <si>
    <t>Gifts and Benefits over $50 annual value**</t>
  </si>
  <si>
    <t>Estimated value (NZ$)
(exc GST / inc GST)***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</si>
  <si>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</si>
  <si>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</si>
  <si>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</si>
  <si>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</si>
  <si>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</si>
  <si>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</si>
  <si>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</si>
  <si>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</si>
  <si>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</si>
  <si>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All hospitality expenses provided by the CE in the context of his/her job to anyone external to the Public Service or statutory Crown entities.</t>
  </si>
  <si>
    <t>Comments</t>
  </si>
  <si>
    <t>1 July 2017 to 30 June 2018 (or specify applicable part year)*</t>
  </si>
  <si>
    <t>Third parties include people and organisations external to the public service or statutory Crown entities.</t>
  </si>
  <si>
    <t>Domestic Travel (within NZ, including travel to and from local airport)</t>
  </si>
  <si>
    <t xml:space="preserve"> </t>
  </si>
  <si>
    <t>Education Review Office</t>
  </si>
  <si>
    <t>Nicholas Pole</t>
  </si>
  <si>
    <t>Attending "Leadership for Improving Learning" in Melbourne, 27/28/29 August 2017</t>
  </si>
  <si>
    <t>Taxi</t>
  </si>
  <si>
    <t>Speaking at Hamilton staff team day</t>
  </si>
  <si>
    <t>Rental car</t>
  </si>
  <si>
    <t>Whangarei stakeholder meetings</t>
  </si>
  <si>
    <t>Speak at Napier staff team day/ stakeholder meeting</t>
  </si>
  <si>
    <t>Speak at Auckland staff team day/ stakeholder meeting/ staff meeting</t>
  </si>
  <si>
    <t>Stakeholder meetings various, and ERO workshop - Nelson</t>
  </si>
  <si>
    <t>Speaking at stakelolder event - Hamilton</t>
  </si>
  <si>
    <t>DCRO Day and Te Uepu hui - Tauranga</t>
  </si>
  <si>
    <t>Speaking at Team Day Christchurch</t>
  </si>
  <si>
    <t>Long standing staff member retirement function - Christchurch</t>
  </si>
  <si>
    <t>Staff Fono - Auckland</t>
  </si>
  <si>
    <t>Speaking at team day - Dunedin</t>
  </si>
  <si>
    <t>Mobile phone bill July 2017</t>
  </si>
  <si>
    <t>Mobile phone bill Aug 2017</t>
  </si>
  <si>
    <t>Mobile phone bill Sep 2017</t>
  </si>
  <si>
    <t>Mobile phone bill Oct 2017</t>
  </si>
  <si>
    <t>Mobile phone bill Nov 2017</t>
  </si>
  <si>
    <t>Mobile phone bill Dec 2017</t>
  </si>
  <si>
    <t>Mobile phone bill Jan 2018</t>
  </si>
  <si>
    <t>Mobile phone bill Feb 2018</t>
  </si>
  <si>
    <t>Mobile phone bill Mar 2018</t>
  </si>
  <si>
    <t>Mobile phone bill Apr 2018</t>
  </si>
  <si>
    <t>Mobile phone bill May 2018</t>
  </si>
  <si>
    <t>Mobile phone bill Jun 2018</t>
  </si>
  <si>
    <t>Key note speaker at stakeholder event - Queenstown</t>
  </si>
  <si>
    <t>Car hire</t>
  </si>
  <si>
    <t>Airport parking</t>
  </si>
  <si>
    <t>Auckland (staff Fono) to Dunedin (speaking at team day) to Wellington</t>
  </si>
  <si>
    <t>Sector meeting - Christchurch 5/6 May</t>
  </si>
  <si>
    <t>Sector meeting - Auckland 12/13 May</t>
  </si>
  <si>
    <t>Cost ($)
exc GST</t>
  </si>
  <si>
    <t>Air travel, taxis, accommodation</t>
  </si>
  <si>
    <t>Speaking at  stakeholder Board meeting/ stakeholder meetings and ERO Management meeting, Auckland</t>
  </si>
  <si>
    <t>Speaking at National Pasifika staff event Auckland, then speaking with Hamilton team</t>
  </si>
  <si>
    <t>Speak at Christchurch staff team day and stakeholder meetings</t>
  </si>
  <si>
    <t>ERO Management away day</t>
  </si>
  <si>
    <t>Accommodation 1 night</t>
  </si>
  <si>
    <t>Rental car 2 days</t>
  </si>
  <si>
    <t>Accommodation 2 nights</t>
  </si>
  <si>
    <t>Flights x 3</t>
  </si>
  <si>
    <t>International delegation visit and stakeholder meetings</t>
  </si>
  <si>
    <t>Speaking at Dunedin staff team day - Wlg/Dun/Ham/Wlg</t>
  </si>
  <si>
    <t xml:space="preserve">Speak to Hamilton staff team day - Auckland to Hamilton </t>
  </si>
  <si>
    <t>Return flights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</si>
</sst>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[$$-809]#,##0.00;\-[$$-809]#,##0.00"/>
    <numFmt numFmtId="166" formatCode="#,##0.00_ ;[Red]\-#,##0.00\ "/>
  </numFmts>
  <fonts count="25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FF0000"/>
      <name val="Arial Mäori"/>
      <family val="2"/>
    </font>
    <font>
      <sz val="9"/>
      <color rgb="FFFF0000"/>
      <name val="Arial"/>
      <family val="2"/>
    </font>
    <font>
      <sz val="11"/>
      <name val="Arial Mäori"/>
      <family val="2"/>
    </font>
    <font>
      <sz val="10"/>
      <color rgb="FFFF0000"/>
      <name val="Arial"/>
      <family val="2"/>
    </font>
    <font>
      <sz val="10"/>
      <name val="Arial Mäo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0" fontId="17" fillId="0" borderId="0"/>
    <xf numFmtId="0" fontId="18" fillId="0" borderId="0">
      <alignment vertical="center"/>
    </xf>
  </cellStyleXfs>
  <cellXfs count="18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6" fillId="0" borderId="4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vertical="top"/>
      <protection locked="0"/>
    </xf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 readingOrder="1"/>
    </xf>
    <xf numFmtId="164" fontId="5" fillId="2" borderId="2" xfId="0" applyNumberFormat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0" borderId="1" xfId="0" applyFont="1" applyBorder="1" applyAlignment="1">
      <alignment horizontal="justify" vertical="center"/>
    </xf>
    <xf numFmtId="0" fontId="0" fillId="0" borderId="11" xfId="0" applyFont="1" applyBorder="1" applyAlignment="1">
      <alignment horizontal="justify" vertical="center"/>
    </xf>
    <xf numFmtId="0" fontId="0" fillId="0" borderId="0" xfId="0" applyFont="1" applyBorder="1" applyProtection="1">
      <protection locked="0"/>
    </xf>
    <xf numFmtId="0" fontId="2" fillId="3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1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vertical="top"/>
      <protection locked="0"/>
    </xf>
    <xf numFmtId="0" fontId="0" fillId="0" borderId="9" xfId="0" applyFont="1" applyBorder="1" applyAlignment="1" applyProtection="1"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4" fontId="0" fillId="0" borderId="0" xfId="0" applyNumberFormat="1" applyFont="1" applyBorder="1" applyAlignment="1" applyProtection="1">
      <alignment vertical="top"/>
      <protection locked="0"/>
    </xf>
    <xf numFmtId="4" fontId="10" fillId="0" borderId="0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14" fontId="0" fillId="0" borderId="9" xfId="0" applyNumberFormat="1" applyBorder="1" applyAlignment="1" applyProtection="1">
      <alignment vertical="top" wrapText="1"/>
      <protection locked="0"/>
    </xf>
    <xf numFmtId="44" fontId="0" fillId="0" borderId="0" xfId="1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165" fontId="21" fillId="0" borderId="0" xfId="0" applyNumberFormat="1" applyFont="1" applyFill="1" applyBorder="1" applyAlignment="1" applyProtection="1">
      <alignment vertical="center"/>
      <protection locked="0"/>
    </xf>
    <xf numFmtId="14" fontId="21" fillId="0" borderId="0" xfId="0" applyNumberFormat="1" applyFont="1" applyFill="1" applyBorder="1" applyAlignment="1" applyProtection="1">
      <alignment horizontal="left" vertical="center"/>
      <protection locked="0"/>
    </xf>
    <xf numFmtId="166" fontId="21" fillId="0" borderId="0" xfId="0" applyNumberFormat="1" applyFont="1" applyFill="1" applyBorder="1" applyAlignment="1" applyProtection="1">
      <alignment vertical="center"/>
      <protection locked="0"/>
    </xf>
    <xf numFmtId="165" fontId="19" fillId="0" borderId="0" xfId="0" applyNumberFormat="1" applyFont="1" applyFill="1" applyBorder="1" applyAlignment="1" applyProtection="1">
      <alignment vertical="center"/>
      <protection locked="0"/>
    </xf>
    <xf numFmtId="14" fontId="19" fillId="0" borderId="0" xfId="0" applyNumberFormat="1" applyFont="1" applyFill="1" applyBorder="1" applyAlignment="1" applyProtection="1">
      <alignment horizontal="left" vertical="center"/>
      <protection locked="0"/>
    </xf>
    <xf numFmtId="166" fontId="19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0" quotePrefix="1" applyFont="1" applyBorder="1" applyProtection="1">
      <protection locked="0"/>
    </xf>
    <xf numFmtId="0" fontId="20" fillId="0" borderId="0" xfId="0" quotePrefix="1" applyFont="1" applyBorder="1" applyProtection="1">
      <protection locked="0"/>
    </xf>
    <xf numFmtId="0" fontId="0" fillId="0" borderId="6" xfId="0" applyBorder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" fillId="9" borderId="2" xfId="0" applyFont="1" applyFill="1" applyBorder="1" applyAlignment="1">
      <alignment wrapText="1"/>
    </xf>
    <xf numFmtId="14" fontId="18" fillId="0" borderId="0" xfId="0" applyNumberFormat="1" applyFont="1" applyFill="1" applyBorder="1" applyAlignment="1" applyProtection="1">
      <alignment horizontal="left" vertical="center"/>
      <protection locked="0"/>
    </xf>
    <xf numFmtId="165" fontId="18" fillId="0" borderId="0" xfId="0" applyNumberFormat="1" applyFont="1" applyFill="1" applyBorder="1" applyAlignment="1" applyProtection="1">
      <alignment vertical="top"/>
      <protection locked="0"/>
    </xf>
    <xf numFmtId="165" fontId="18" fillId="0" borderId="0" xfId="0" applyNumberFormat="1" applyFont="1" applyFill="1" applyBorder="1" applyAlignment="1" applyProtection="1">
      <alignment vertical="top" wrapText="1"/>
      <protection locked="0"/>
    </xf>
    <xf numFmtId="0" fontId="18" fillId="0" borderId="0" xfId="3" quotePrefix="1" applyNumberFormat="1" applyFont="1" applyFill="1" applyBorder="1" applyAlignment="1" applyProtection="1">
      <alignment horizontal="center" vertical="top"/>
      <protection locked="0"/>
    </xf>
    <xf numFmtId="0" fontId="18" fillId="0" borderId="0" xfId="3" quotePrefix="1" applyNumberFormat="1" applyFont="1" applyFill="1" applyBorder="1" applyAlignment="1" applyProtection="1">
      <alignment horizontal="left" vertical="top"/>
      <protection locked="0"/>
    </xf>
    <xf numFmtId="165" fontId="18" fillId="0" borderId="0" xfId="0" applyNumberFormat="1" applyFont="1" applyFill="1" applyBorder="1" applyAlignment="1" applyProtection="1">
      <alignment vertical="center"/>
      <protection locked="0"/>
    </xf>
    <xf numFmtId="8" fontId="24" fillId="0" borderId="0" xfId="0" applyNumberFormat="1" applyFont="1" applyFill="1" applyBorder="1" applyAlignment="1" applyProtection="1">
      <alignment horizontal="left" vertical="top"/>
      <protection locked="0"/>
    </xf>
    <xf numFmtId="14" fontId="0" fillId="0" borderId="9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Border="1" applyAlignment="1" applyProtection="1">
      <alignment horizontal="left" vertical="top" wrapText="1"/>
      <protection locked="0"/>
    </xf>
    <xf numFmtId="14" fontId="0" fillId="0" borderId="0" xfId="0" applyNumberFormat="1" applyFont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17" fontId="0" fillId="0" borderId="9" xfId="0" applyNumberFormat="1" applyFont="1" applyBorder="1" applyAlignment="1" applyProtection="1">
      <alignment wrapText="1"/>
      <protection locked="0"/>
    </xf>
    <xf numFmtId="0" fontId="0" fillId="0" borderId="0" xfId="0" applyFont="1" applyAlignment="1">
      <alignment horizontal="justify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 applyProtection="1">
      <alignment vertical="center" wrapText="1" readingOrder="1"/>
      <protection locked="0"/>
    </xf>
    <xf numFmtId="0" fontId="8" fillId="0" borderId="12" xfId="0" applyFont="1" applyBorder="1" applyAlignment="1" applyProtection="1">
      <alignment vertical="center" wrapText="1" readingOrder="1"/>
      <protection locked="0"/>
    </xf>
    <xf numFmtId="0" fontId="8" fillId="0" borderId="13" xfId="0" applyFont="1" applyBorder="1" applyAlignment="1" applyProtection="1">
      <alignment vertical="center" wrapText="1" readingOrder="1"/>
      <protection locked="0"/>
    </xf>
    <xf numFmtId="0" fontId="13" fillId="0" borderId="4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10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0" fillId="0" borderId="9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8" fillId="0" borderId="13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readingOrder="1"/>
    </xf>
  </cellXfs>
  <cellStyles count="4">
    <cellStyle name="Currency" xfId="1" builtinId="4"/>
    <cellStyle name="Normal" xfId="0" builtinId="0"/>
    <cellStyle name="Normal 2" xfId="3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zoomScale="115" zoomScaleNormal="115" workbookViewId="0">
      <selection activeCell="A104" sqref="A104"/>
    </sheetView>
  </sheetViews>
  <sheetFormatPr defaultColWidth="9.140625" defaultRowHeight="12.75"/>
  <cols>
    <col min="1" max="1" width="27.5703125" style="6" customWidth="1"/>
    <col min="2" max="2" width="23.5703125" style="1" customWidth="1"/>
    <col min="3" max="3" width="64" style="1" customWidth="1"/>
    <col min="4" max="4" width="46" style="1" customWidth="1"/>
    <col min="5" max="5" width="33.140625" style="1" customWidth="1"/>
    <col min="6" max="16384" width="9.140625" style="1"/>
  </cols>
  <sheetData>
    <row r="1" spans="1:4" ht="36" customHeight="1">
      <c r="A1" s="136" t="s">
        <v>23</v>
      </c>
      <c r="B1" s="137"/>
      <c r="C1" s="137"/>
      <c r="D1" s="138"/>
    </row>
    <row r="2" spans="1:4" ht="36" customHeight="1">
      <c r="A2" s="30" t="s">
        <v>8</v>
      </c>
      <c r="B2" s="144" t="s">
        <v>56</v>
      </c>
      <c r="C2" s="144"/>
      <c r="D2" s="144"/>
    </row>
    <row r="3" spans="1:4" ht="36" customHeight="1">
      <c r="A3" s="30" t="s">
        <v>9</v>
      </c>
      <c r="B3" s="145" t="s">
        <v>57</v>
      </c>
      <c r="C3" s="145"/>
      <c r="D3" s="145"/>
    </row>
    <row r="4" spans="1:4" ht="36" customHeight="1">
      <c r="A4" s="77" t="s">
        <v>3</v>
      </c>
      <c r="B4" s="146" t="s">
        <v>52</v>
      </c>
      <c r="C4" s="146"/>
      <c r="D4" s="146"/>
    </row>
    <row r="5" spans="1:4" s="3" customFormat="1" ht="36" customHeight="1">
      <c r="A5" s="147" t="s">
        <v>10</v>
      </c>
      <c r="B5" s="148"/>
      <c r="C5" s="148"/>
      <c r="D5" s="149"/>
    </row>
    <row r="6" spans="1:4" s="3" customFormat="1" ht="19.5" customHeight="1">
      <c r="A6" s="150" t="s">
        <v>45</v>
      </c>
      <c r="B6" s="151"/>
      <c r="C6" s="151"/>
      <c r="D6" s="152"/>
    </row>
    <row r="7" spans="1:4" s="4" customFormat="1" ht="36" customHeight="1">
      <c r="A7" s="141" t="s">
        <v>33</v>
      </c>
      <c r="B7" s="142"/>
      <c r="C7" s="142"/>
      <c r="D7" s="143"/>
    </row>
    <row r="8" spans="1:4" s="3" customFormat="1" ht="25.5" customHeight="1">
      <c r="A8" s="18" t="s">
        <v>24</v>
      </c>
      <c r="B8" s="2" t="s">
        <v>26</v>
      </c>
      <c r="C8" s="2" t="s">
        <v>47</v>
      </c>
      <c r="D8" s="9" t="s">
        <v>17</v>
      </c>
    </row>
    <row r="9" spans="1:4" s="91" customFormat="1" ht="12.75" hidden="1" customHeight="1">
      <c r="A9" s="88"/>
      <c r="B9" s="98"/>
      <c r="C9" s="89"/>
      <c r="D9" s="90"/>
    </row>
    <row r="10" spans="1:4" s="91" customFormat="1" ht="25.5">
      <c r="A10" s="103">
        <v>42974</v>
      </c>
      <c r="B10" s="104">
        <v>1969.32</v>
      </c>
      <c r="C10" s="98" t="s">
        <v>58</v>
      </c>
      <c r="D10" s="105" t="s">
        <v>91</v>
      </c>
    </row>
    <row r="11" spans="1:4" s="91" customFormat="1">
      <c r="A11" s="88"/>
      <c r="B11" s="98"/>
      <c r="C11" s="89"/>
      <c r="D11" s="90"/>
    </row>
    <row r="12" spans="1:4" s="91" customFormat="1">
      <c r="A12" s="88"/>
      <c r="B12" s="98"/>
      <c r="C12" s="89"/>
      <c r="D12" s="90"/>
    </row>
    <row r="13" spans="1:4" s="91" customFormat="1">
      <c r="A13" s="88"/>
      <c r="B13" s="98"/>
      <c r="C13" s="89"/>
      <c r="D13" s="90"/>
    </row>
    <row r="14" spans="1:4" s="91" customFormat="1" ht="12.75" customHeight="1">
      <c r="A14" s="93"/>
      <c r="B14" s="99"/>
      <c r="C14" s="89"/>
      <c r="D14" s="90"/>
    </row>
    <row r="15" spans="1:4" s="91" customFormat="1">
      <c r="A15" s="88"/>
      <c r="B15" s="98"/>
      <c r="C15" s="89"/>
      <c r="D15" s="90"/>
    </row>
    <row r="16" spans="1:4" s="91" customFormat="1">
      <c r="A16" s="88"/>
      <c r="B16" s="98"/>
      <c r="C16" s="89"/>
      <c r="D16" s="90"/>
    </row>
    <row r="17" spans="1:13" s="91" customFormat="1" hidden="1">
      <c r="A17" s="88"/>
      <c r="B17" s="89"/>
      <c r="C17" s="89"/>
      <c r="D17" s="90"/>
    </row>
    <row r="18" spans="1:13" ht="19.5" customHeight="1">
      <c r="A18" s="39" t="s">
        <v>4</v>
      </c>
      <c r="B18" s="44">
        <f>SUM(B9:B17)</f>
        <v>1969.32</v>
      </c>
      <c r="C18" s="86"/>
      <c r="D18" s="87"/>
    </row>
    <row r="19" spans="1:13" ht="5.25" customHeight="1">
      <c r="A19" s="25"/>
      <c r="B19" s="56"/>
      <c r="C19" s="56"/>
      <c r="D19" s="56"/>
    </row>
    <row r="20" spans="1:13" s="4" customFormat="1" ht="36" customHeight="1">
      <c r="A20" s="153" t="s">
        <v>54</v>
      </c>
      <c r="B20" s="154"/>
      <c r="C20" s="154"/>
      <c r="D20" s="83"/>
    </row>
    <row r="21" spans="1:13" s="3" customFormat="1" ht="25.5" customHeight="1">
      <c r="A21" s="18" t="s">
        <v>24</v>
      </c>
      <c r="B21" s="119" t="s">
        <v>90</v>
      </c>
      <c r="C21" s="2" t="s">
        <v>48</v>
      </c>
      <c r="D21" s="9" t="s">
        <v>16</v>
      </c>
    </row>
    <row r="22" spans="1:13" s="91" customFormat="1" ht="17.25" hidden="1" customHeight="1">
      <c r="A22" s="88"/>
      <c r="B22" s="98"/>
      <c r="C22" s="89"/>
      <c r="D22" s="90"/>
    </row>
    <row r="23" spans="1:13" s="112" customFormat="1" ht="25.5">
      <c r="A23" s="120">
        <v>42928</v>
      </c>
      <c r="B23" s="121">
        <v>38.090000000000003</v>
      </c>
      <c r="C23" s="122" t="s">
        <v>92</v>
      </c>
      <c r="D23" s="123" t="s">
        <v>59</v>
      </c>
      <c r="E23" s="124"/>
      <c r="H23" s="106"/>
      <c r="I23" s="107"/>
      <c r="J23" s="106"/>
      <c r="K23" s="106"/>
      <c r="L23" s="106"/>
      <c r="M23" s="108"/>
    </row>
    <row r="24" spans="1:13" s="113" customFormat="1" ht="25.5">
      <c r="A24" s="120">
        <v>42929</v>
      </c>
      <c r="B24" s="125">
        <f>406.95+86.09+52.18</f>
        <v>545.21999999999991</v>
      </c>
      <c r="C24" s="122" t="s">
        <v>92</v>
      </c>
      <c r="D24" s="123" t="s">
        <v>103</v>
      </c>
      <c r="E24" s="124"/>
      <c r="H24" s="109"/>
      <c r="I24" s="110"/>
      <c r="J24" s="109"/>
      <c r="K24" s="109"/>
      <c r="L24" s="109"/>
      <c r="M24" s="111"/>
    </row>
    <row r="25" spans="1:13" s="112" customFormat="1" ht="25.5">
      <c r="A25" s="120">
        <v>42930</v>
      </c>
      <c r="B25" s="125">
        <v>32.869999999999997</v>
      </c>
      <c r="C25" s="122" t="s">
        <v>92</v>
      </c>
      <c r="D25" s="123" t="s">
        <v>59</v>
      </c>
      <c r="E25" s="126"/>
      <c r="H25" s="106"/>
      <c r="I25" s="107"/>
      <c r="J25" s="106"/>
      <c r="K25" s="106"/>
      <c r="L25" s="106"/>
      <c r="M25" s="108"/>
    </row>
    <row r="26" spans="1:13" s="113" customFormat="1" ht="14.25">
      <c r="A26" s="120">
        <v>42936</v>
      </c>
      <c r="B26" s="125">
        <f>412.17+91.3+86.09</f>
        <v>589.56000000000006</v>
      </c>
      <c r="C26" s="122" t="s">
        <v>101</v>
      </c>
      <c r="D26" s="123" t="s">
        <v>99</v>
      </c>
      <c r="E26" s="124"/>
      <c r="H26" s="109"/>
      <c r="I26" s="110"/>
      <c r="J26" s="109"/>
      <c r="K26" s="109"/>
      <c r="L26" s="109"/>
      <c r="M26" s="111"/>
    </row>
    <row r="27" spans="1:13" s="112" customFormat="1" ht="14.25">
      <c r="A27" s="120">
        <v>42936</v>
      </c>
      <c r="B27" s="125">
        <v>28</v>
      </c>
      <c r="C27" s="122" t="s">
        <v>60</v>
      </c>
      <c r="D27" s="123" t="s">
        <v>59</v>
      </c>
      <c r="E27" s="124"/>
      <c r="H27" s="106"/>
      <c r="I27" s="107"/>
      <c r="J27" s="106"/>
      <c r="K27" s="106"/>
      <c r="L27" s="106"/>
      <c r="M27" s="108"/>
    </row>
    <row r="28" spans="1:13" s="113" customFormat="1" ht="14.25">
      <c r="A28" s="120">
        <v>42936</v>
      </c>
      <c r="B28" s="125">
        <v>182.85</v>
      </c>
      <c r="C28" s="122" t="s">
        <v>60</v>
      </c>
      <c r="D28" s="123" t="s">
        <v>96</v>
      </c>
      <c r="E28" s="124"/>
      <c r="F28" s="114"/>
      <c r="H28" s="109"/>
      <c r="I28" s="110"/>
      <c r="J28" s="109"/>
      <c r="K28" s="109"/>
      <c r="L28" s="109"/>
      <c r="M28" s="111"/>
    </row>
    <row r="29" spans="1:13" s="82" customFormat="1">
      <c r="A29" s="120">
        <v>43028</v>
      </c>
      <c r="B29" s="125">
        <v>91.29</v>
      </c>
      <c r="C29" s="122" t="s">
        <v>102</v>
      </c>
      <c r="D29" s="123" t="s">
        <v>61</v>
      </c>
      <c r="E29" s="124"/>
      <c r="H29" s="109"/>
      <c r="I29" s="110"/>
      <c r="J29" s="109"/>
      <c r="K29" s="109"/>
      <c r="L29" s="109"/>
      <c r="M29" s="111"/>
    </row>
    <row r="30" spans="1:13" s="112" customFormat="1" ht="14.25">
      <c r="A30" s="120">
        <v>42937</v>
      </c>
      <c r="B30" s="125">
        <v>25.3</v>
      </c>
      <c r="C30" s="122" t="s">
        <v>60</v>
      </c>
      <c r="D30" s="123" t="s">
        <v>59</v>
      </c>
      <c r="E30" s="126"/>
      <c r="F30" s="115"/>
      <c r="H30" s="106"/>
      <c r="I30" s="107"/>
      <c r="J30" s="106"/>
      <c r="K30" s="106"/>
      <c r="L30" s="106"/>
      <c r="M30" s="108"/>
    </row>
    <row r="31" spans="1:13" s="112" customFormat="1" ht="14.25">
      <c r="A31" s="120">
        <v>43012</v>
      </c>
      <c r="B31" s="125">
        <v>25.39</v>
      </c>
      <c r="C31" s="122" t="s">
        <v>62</v>
      </c>
      <c r="D31" s="123" t="s">
        <v>59</v>
      </c>
      <c r="E31" s="124"/>
      <c r="H31" s="106"/>
      <c r="I31" s="107"/>
      <c r="J31" s="106"/>
      <c r="K31" s="106"/>
      <c r="L31" s="106"/>
      <c r="M31" s="108"/>
    </row>
    <row r="32" spans="1:13" s="82" customFormat="1">
      <c r="A32" s="120">
        <v>43012</v>
      </c>
      <c r="B32" s="125">
        <f>273.47+240.43</f>
        <v>513.90000000000009</v>
      </c>
      <c r="C32" s="122" t="s">
        <v>62</v>
      </c>
      <c r="D32" s="123" t="s">
        <v>103</v>
      </c>
      <c r="E32" s="124"/>
      <c r="H32" s="109"/>
      <c r="I32" s="110"/>
      <c r="J32" s="109"/>
      <c r="K32" s="109"/>
      <c r="L32" s="109"/>
      <c r="M32" s="111"/>
    </row>
    <row r="33" spans="1:13" s="112" customFormat="1" ht="14.25">
      <c r="A33" s="120">
        <v>43015</v>
      </c>
      <c r="B33" s="125">
        <v>25.13</v>
      </c>
      <c r="C33" s="122" t="s">
        <v>62</v>
      </c>
      <c r="D33" s="123" t="s">
        <v>59</v>
      </c>
      <c r="E33" s="126"/>
      <c r="H33" s="106"/>
      <c r="I33" s="107"/>
      <c r="J33" s="106"/>
      <c r="K33" s="106"/>
      <c r="L33" s="106"/>
      <c r="M33" s="108"/>
    </row>
    <row r="34" spans="1:13" s="112" customFormat="1" ht="25.5">
      <c r="A34" s="120">
        <v>43026</v>
      </c>
      <c r="B34" s="125">
        <v>25.91</v>
      </c>
      <c r="C34" s="122" t="s">
        <v>93</v>
      </c>
      <c r="D34" s="123" t="s">
        <v>59</v>
      </c>
      <c r="E34" s="124"/>
      <c r="H34" s="106"/>
      <c r="I34" s="107"/>
      <c r="J34" s="106"/>
      <c r="K34" s="106"/>
      <c r="L34" s="106"/>
      <c r="M34" s="108"/>
    </row>
    <row r="35" spans="1:13" s="82" customFormat="1" ht="25.5">
      <c r="A35" s="120">
        <v>43027</v>
      </c>
      <c r="B35" s="125">
        <f>446.82+24+107.83</f>
        <v>578.65</v>
      </c>
      <c r="C35" s="122" t="s">
        <v>93</v>
      </c>
      <c r="D35" s="123" t="s">
        <v>99</v>
      </c>
      <c r="E35" s="124"/>
      <c r="H35" s="109"/>
      <c r="I35" s="110"/>
      <c r="J35" s="109"/>
      <c r="K35" s="109"/>
      <c r="L35" s="109"/>
      <c r="M35" s="111"/>
    </row>
    <row r="36" spans="1:13" s="82" customFormat="1" ht="25.5">
      <c r="A36" s="120">
        <v>43028</v>
      </c>
      <c r="B36" s="125">
        <v>142.61000000000001</v>
      </c>
      <c r="C36" s="122" t="s">
        <v>93</v>
      </c>
      <c r="D36" s="123" t="s">
        <v>96</v>
      </c>
      <c r="E36" s="124"/>
      <c r="H36" s="109"/>
      <c r="I36" s="110"/>
      <c r="J36" s="109"/>
      <c r="K36" s="109"/>
      <c r="L36" s="109"/>
      <c r="M36" s="111"/>
    </row>
    <row r="37" spans="1:13" s="112" customFormat="1" ht="25.5">
      <c r="A37" s="120">
        <v>43028</v>
      </c>
      <c r="B37" s="125">
        <v>25.04</v>
      </c>
      <c r="C37" s="122" t="s">
        <v>93</v>
      </c>
      <c r="D37" s="123" t="s">
        <v>59</v>
      </c>
      <c r="E37" s="124"/>
      <c r="H37" s="106"/>
      <c r="I37" s="107"/>
      <c r="J37" s="106"/>
      <c r="K37" s="106"/>
      <c r="L37" s="106"/>
      <c r="M37" s="108"/>
    </row>
    <row r="38" spans="1:13" s="82" customFormat="1">
      <c r="A38" s="120">
        <v>43035</v>
      </c>
      <c r="B38" s="125">
        <f>446.82+24</f>
        <v>470.82</v>
      </c>
      <c r="C38" s="122" t="s">
        <v>94</v>
      </c>
      <c r="D38" s="123" t="s">
        <v>103</v>
      </c>
      <c r="E38" s="124"/>
      <c r="H38" s="109"/>
      <c r="I38" s="110"/>
      <c r="J38" s="109"/>
      <c r="K38" s="109"/>
      <c r="L38" s="109"/>
      <c r="M38" s="111"/>
    </row>
    <row r="39" spans="1:13" s="112" customFormat="1" ht="14.25">
      <c r="A39" s="120">
        <v>43035</v>
      </c>
      <c r="B39" s="125">
        <v>26.61</v>
      </c>
      <c r="C39" s="122" t="s">
        <v>94</v>
      </c>
      <c r="D39" s="123" t="s">
        <v>59</v>
      </c>
      <c r="E39" s="124"/>
      <c r="H39" s="106"/>
      <c r="I39" s="107"/>
      <c r="J39" s="106"/>
      <c r="K39" s="106"/>
      <c r="L39" s="106"/>
      <c r="M39" s="108"/>
    </row>
    <row r="40" spans="1:13" s="112" customFormat="1" ht="14.25">
      <c r="A40" s="120">
        <v>43041</v>
      </c>
      <c r="B40" s="125">
        <v>23.04</v>
      </c>
      <c r="C40" s="122" t="s">
        <v>65</v>
      </c>
      <c r="D40" s="123" t="s">
        <v>59</v>
      </c>
      <c r="E40" s="124"/>
      <c r="H40" s="106"/>
      <c r="I40" s="107"/>
      <c r="J40" s="106"/>
      <c r="K40" s="106"/>
      <c r="L40" s="106"/>
      <c r="M40" s="108"/>
    </row>
    <row r="41" spans="1:13" s="82" customFormat="1">
      <c r="A41" s="120">
        <v>43041</v>
      </c>
      <c r="B41" s="125">
        <v>235.64</v>
      </c>
      <c r="C41" s="122" t="s">
        <v>65</v>
      </c>
      <c r="D41" s="123" t="s">
        <v>103</v>
      </c>
      <c r="E41" s="124"/>
      <c r="H41" s="109"/>
      <c r="I41" s="110"/>
      <c r="J41" s="109"/>
      <c r="K41" s="109"/>
      <c r="L41" s="109"/>
      <c r="M41" s="111"/>
    </row>
    <row r="42" spans="1:13" s="112" customFormat="1" ht="14.25">
      <c r="A42" s="120">
        <v>43041</v>
      </c>
      <c r="B42" s="125">
        <v>22.61</v>
      </c>
      <c r="C42" s="122" t="s">
        <v>65</v>
      </c>
      <c r="D42" s="123" t="s">
        <v>59</v>
      </c>
      <c r="E42" s="124"/>
      <c r="H42" s="106"/>
      <c r="I42" s="107"/>
      <c r="J42" s="106"/>
      <c r="K42" s="106"/>
      <c r="L42" s="106"/>
      <c r="M42" s="108"/>
    </row>
    <row r="43" spans="1:13" s="112" customFormat="1" ht="14.25">
      <c r="A43" s="120">
        <v>43042</v>
      </c>
      <c r="B43" s="125">
        <v>23.04</v>
      </c>
      <c r="C43" s="122" t="s">
        <v>65</v>
      </c>
      <c r="D43" s="123" t="s">
        <v>59</v>
      </c>
      <c r="E43" s="126"/>
      <c r="H43" s="106"/>
      <c r="I43" s="107"/>
      <c r="J43" s="106"/>
      <c r="K43" s="106"/>
      <c r="L43" s="106"/>
      <c r="M43" s="108"/>
    </row>
    <row r="44" spans="1:13" s="82" customFormat="1">
      <c r="A44" s="120">
        <v>43052</v>
      </c>
      <c r="B44" s="125">
        <v>454.78</v>
      </c>
      <c r="C44" s="122" t="s">
        <v>65</v>
      </c>
      <c r="D44" s="123" t="s">
        <v>103</v>
      </c>
      <c r="E44" s="124"/>
      <c r="H44" s="109"/>
      <c r="I44" s="110"/>
      <c r="J44" s="109"/>
      <c r="K44" s="109"/>
      <c r="L44" s="109"/>
      <c r="M44" s="111"/>
    </row>
    <row r="45" spans="1:13" s="112" customFormat="1" ht="14.25">
      <c r="A45" s="120">
        <v>43052</v>
      </c>
      <c r="B45" s="125">
        <v>23.83</v>
      </c>
      <c r="C45" s="122" t="s">
        <v>65</v>
      </c>
      <c r="D45" s="123" t="s">
        <v>59</v>
      </c>
      <c r="E45" s="124"/>
      <c r="H45" s="106"/>
      <c r="I45" s="107"/>
      <c r="J45" s="106"/>
      <c r="K45" s="106"/>
      <c r="L45" s="106"/>
      <c r="M45" s="108"/>
    </row>
    <row r="46" spans="1:13" s="112" customFormat="1" ht="14.25">
      <c r="A46" s="120">
        <v>43052</v>
      </c>
      <c r="B46" s="125">
        <v>25.57</v>
      </c>
      <c r="C46" s="122" t="s">
        <v>65</v>
      </c>
      <c r="D46" s="123" t="s">
        <v>59</v>
      </c>
      <c r="E46" s="124"/>
      <c r="H46" s="106"/>
      <c r="I46" s="107"/>
      <c r="J46" s="106"/>
      <c r="K46" s="106"/>
      <c r="L46" s="106"/>
      <c r="M46" s="108"/>
    </row>
    <row r="47" spans="1:13" s="112" customFormat="1" ht="14.25">
      <c r="A47" s="120">
        <v>43056</v>
      </c>
      <c r="B47" s="125">
        <v>25.04</v>
      </c>
      <c r="C47" s="122" t="s">
        <v>63</v>
      </c>
      <c r="D47" s="123" t="s">
        <v>59</v>
      </c>
      <c r="E47" s="124"/>
      <c r="H47" s="106"/>
      <c r="I47" s="107"/>
      <c r="J47" s="106"/>
      <c r="K47" s="106"/>
      <c r="L47" s="106"/>
      <c r="M47" s="108"/>
    </row>
    <row r="48" spans="1:13" s="82" customFormat="1">
      <c r="A48" s="120">
        <v>43056</v>
      </c>
      <c r="B48" s="125">
        <v>377.39</v>
      </c>
      <c r="C48" s="122" t="s">
        <v>63</v>
      </c>
      <c r="D48" s="123" t="s">
        <v>103</v>
      </c>
      <c r="E48" s="124"/>
      <c r="H48" s="109"/>
      <c r="I48" s="110"/>
      <c r="J48" s="109"/>
      <c r="K48" s="109"/>
      <c r="L48" s="109"/>
      <c r="M48" s="111"/>
    </row>
    <row r="49" spans="1:13" s="112" customFormat="1" ht="14.25">
      <c r="A49" s="120">
        <v>43056</v>
      </c>
      <c r="B49" s="125">
        <v>24.5</v>
      </c>
      <c r="C49" s="122" t="s">
        <v>63</v>
      </c>
      <c r="D49" s="123" t="s">
        <v>59</v>
      </c>
      <c r="E49" s="126"/>
      <c r="H49" s="106"/>
      <c r="I49" s="107"/>
      <c r="J49" s="106"/>
      <c r="K49" s="106"/>
      <c r="L49" s="106"/>
      <c r="M49" s="108"/>
    </row>
    <row r="50" spans="1:13" s="82" customFormat="1">
      <c r="A50" s="120">
        <v>43063</v>
      </c>
      <c r="B50" s="125">
        <v>476.39</v>
      </c>
      <c r="C50" s="122" t="s">
        <v>66</v>
      </c>
      <c r="D50" s="123" t="s">
        <v>103</v>
      </c>
      <c r="E50" s="124"/>
      <c r="H50" s="109"/>
      <c r="I50" s="110"/>
      <c r="J50" s="109"/>
      <c r="K50" s="109"/>
      <c r="L50" s="109"/>
      <c r="M50" s="111"/>
    </row>
    <row r="51" spans="1:13" s="112" customFormat="1" ht="14.25">
      <c r="A51" s="120">
        <v>43063</v>
      </c>
      <c r="B51" s="125">
        <v>26.52</v>
      </c>
      <c r="C51" s="122" t="s">
        <v>66</v>
      </c>
      <c r="D51" s="123" t="s">
        <v>59</v>
      </c>
      <c r="E51" s="126"/>
      <c r="H51" s="106"/>
      <c r="I51" s="107"/>
      <c r="J51" s="106"/>
      <c r="K51" s="106"/>
      <c r="L51" s="106"/>
      <c r="M51" s="108"/>
    </row>
    <row r="52" spans="1:13" s="112" customFormat="1" ht="14.25">
      <c r="A52" s="120">
        <v>43076</v>
      </c>
      <c r="B52" s="122">
        <v>25.22</v>
      </c>
      <c r="C52" s="122" t="s">
        <v>64</v>
      </c>
      <c r="D52" s="123" t="s">
        <v>59</v>
      </c>
      <c r="E52" s="122"/>
    </row>
    <row r="53" spans="1:13" s="82" customFormat="1">
      <c r="A53" s="120">
        <v>43077</v>
      </c>
      <c r="B53" s="125">
        <f>522+142.61</f>
        <v>664.61</v>
      </c>
      <c r="C53" s="122" t="s">
        <v>64</v>
      </c>
      <c r="D53" s="123" t="s">
        <v>103</v>
      </c>
      <c r="E53" s="124"/>
      <c r="H53" s="109"/>
      <c r="I53" s="110"/>
      <c r="J53" s="109"/>
      <c r="K53" s="109"/>
      <c r="L53" s="109"/>
      <c r="M53" s="111"/>
    </row>
    <row r="54" spans="1:13" s="82" customFormat="1">
      <c r="A54" s="120">
        <v>43077</v>
      </c>
      <c r="B54" s="125">
        <v>280.5</v>
      </c>
      <c r="C54" s="122" t="s">
        <v>64</v>
      </c>
      <c r="D54" s="123" t="s">
        <v>98</v>
      </c>
      <c r="E54" s="124"/>
      <c r="H54" s="109"/>
      <c r="I54" s="110"/>
      <c r="J54" s="109"/>
      <c r="K54" s="109"/>
      <c r="L54" s="109"/>
      <c r="M54" s="111"/>
    </row>
    <row r="55" spans="1:13" s="112" customFormat="1" ht="14.25">
      <c r="A55" s="120">
        <v>43077</v>
      </c>
      <c r="B55" s="125">
        <v>22.17</v>
      </c>
      <c r="C55" s="122" t="s">
        <v>64</v>
      </c>
      <c r="D55" s="123" t="s">
        <v>59</v>
      </c>
      <c r="E55" s="126"/>
      <c r="H55" s="106"/>
      <c r="I55" s="107"/>
      <c r="J55" s="106"/>
      <c r="K55" s="106"/>
      <c r="L55" s="106"/>
      <c r="M55" s="108"/>
    </row>
    <row r="56" spans="1:13" s="91" customFormat="1">
      <c r="A56" s="127">
        <v>43122</v>
      </c>
      <c r="B56" s="125">
        <f>86.08+142.61</f>
        <v>228.69</v>
      </c>
      <c r="C56" s="60" t="s">
        <v>67</v>
      </c>
      <c r="D56" s="123" t="s">
        <v>103</v>
      </c>
      <c r="E56" s="129"/>
    </row>
    <row r="57" spans="1:13" s="91" customFormat="1">
      <c r="A57" s="127">
        <v>43122</v>
      </c>
      <c r="B57" s="125">
        <v>121.03</v>
      </c>
      <c r="C57" s="60" t="s">
        <v>67</v>
      </c>
      <c r="D57" s="128" t="s">
        <v>97</v>
      </c>
      <c r="E57" s="129"/>
    </row>
    <row r="58" spans="1:13" s="91" customFormat="1">
      <c r="A58" s="127">
        <v>43122</v>
      </c>
      <c r="B58" s="125">
        <v>276.52</v>
      </c>
      <c r="C58" s="60" t="s">
        <v>67</v>
      </c>
      <c r="D58" s="128" t="s">
        <v>98</v>
      </c>
      <c r="E58" s="129"/>
    </row>
    <row r="59" spans="1:13" s="91" customFormat="1">
      <c r="A59" s="127">
        <v>43138</v>
      </c>
      <c r="B59" s="125">
        <f>86.09+234.78</f>
        <v>320.87</v>
      </c>
      <c r="C59" s="60" t="s">
        <v>68</v>
      </c>
      <c r="D59" s="123" t="s">
        <v>103</v>
      </c>
      <c r="E59" s="129"/>
    </row>
    <row r="60" spans="1:13" s="91" customFormat="1">
      <c r="A60" s="127">
        <v>43138</v>
      </c>
      <c r="B60" s="125">
        <v>29.57</v>
      </c>
      <c r="C60" s="60" t="s">
        <v>68</v>
      </c>
      <c r="D60" s="128" t="s">
        <v>86</v>
      </c>
      <c r="E60" s="129"/>
    </row>
    <row r="61" spans="1:13">
      <c r="A61" s="130">
        <v>43171</v>
      </c>
      <c r="B61" s="125">
        <v>169</v>
      </c>
      <c r="C61" s="11" t="s">
        <v>95</v>
      </c>
      <c r="D61" s="123" t="s">
        <v>96</v>
      </c>
      <c r="E61" s="11"/>
    </row>
    <row r="62" spans="1:13" s="91" customFormat="1">
      <c r="A62" s="127">
        <v>43175</v>
      </c>
      <c r="B62" s="125">
        <f>22.61+4.3+49.57+126.96+142.04+386.09</f>
        <v>731.56999999999994</v>
      </c>
      <c r="C62" s="60" t="s">
        <v>84</v>
      </c>
      <c r="D62" s="123" t="s">
        <v>103</v>
      </c>
      <c r="E62" s="129"/>
    </row>
    <row r="63" spans="1:13" s="91" customFormat="1">
      <c r="A63" s="127">
        <v>43175</v>
      </c>
      <c r="B63" s="125">
        <f>181.28+-135.96</f>
        <v>45.319999999999993</v>
      </c>
      <c r="C63" s="60" t="s">
        <v>84</v>
      </c>
      <c r="D63" s="128" t="s">
        <v>85</v>
      </c>
      <c r="E63" s="129"/>
    </row>
    <row r="64" spans="1:13" s="91" customFormat="1">
      <c r="A64" s="127">
        <v>43206</v>
      </c>
      <c r="B64" s="125">
        <v>29.57</v>
      </c>
      <c r="C64" s="60" t="s">
        <v>69</v>
      </c>
      <c r="D64" s="128" t="s">
        <v>86</v>
      </c>
      <c r="E64" s="129"/>
    </row>
    <row r="65" spans="1:5" s="91" customFormat="1">
      <c r="A65" s="127">
        <v>43206</v>
      </c>
      <c r="B65" s="125">
        <f>150.44+341.73</f>
        <v>492.17</v>
      </c>
      <c r="C65" s="60" t="s">
        <v>69</v>
      </c>
      <c r="D65" s="123" t="s">
        <v>103</v>
      </c>
      <c r="E65" s="129"/>
    </row>
    <row r="66" spans="1:5" s="91" customFormat="1">
      <c r="A66" s="127">
        <v>43216</v>
      </c>
      <c r="B66" s="125">
        <f>849.43+150.43</f>
        <v>999.8599999999999</v>
      </c>
      <c r="C66" s="60" t="s">
        <v>87</v>
      </c>
      <c r="D66" s="128" t="s">
        <v>99</v>
      </c>
      <c r="E66" s="129"/>
    </row>
    <row r="67" spans="1:5" s="91" customFormat="1">
      <c r="A67" s="127">
        <v>43215</v>
      </c>
      <c r="B67" s="125">
        <v>136.52000000000001</v>
      </c>
      <c r="C67" s="60" t="s">
        <v>70</v>
      </c>
      <c r="D67" s="123" t="s">
        <v>96</v>
      </c>
      <c r="E67" s="129"/>
    </row>
    <row r="68" spans="1:5" s="91" customFormat="1">
      <c r="A68" s="127">
        <v>43217</v>
      </c>
      <c r="B68" s="125">
        <v>167.4</v>
      </c>
      <c r="C68" s="60" t="s">
        <v>71</v>
      </c>
      <c r="D68" s="133" t="s">
        <v>97</v>
      </c>
      <c r="E68" s="129"/>
    </row>
    <row r="69" spans="1:5" s="91" customFormat="1">
      <c r="A69" s="131">
        <v>43216</v>
      </c>
      <c r="B69" s="125">
        <f>202-26.35</f>
        <v>175.65</v>
      </c>
      <c r="C69" s="60" t="s">
        <v>71</v>
      </c>
      <c r="D69" s="123" t="s">
        <v>96</v>
      </c>
      <c r="E69" s="129"/>
    </row>
    <row r="70" spans="1:5" s="91" customFormat="1">
      <c r="A70" s="132">
        <v>43225</v>
      </c>
      <c r="B70" s="125">
        <v>688.9</v>
      </c>
      <c r="C70" s="60" t="s">
        <v>88</v>
      </c>
      <c r="D70" s="123" t="s">
        <v>103</v>
      </c>
      <c r="E70" s="129"/>
    </row>
    <row r="71" spans="1:5" s="91" customFormat="1">
      <c r="A71" s="132">
        <v>43225</v>
      </c>
      <c r="B71" s="125">
        <v>169</v>
      </c>
      <c r="C71" s="60" t="s">
        <v>88</v>
      </c>
      <c r="D71" s="123" t="s">
        <v>96</v>
      </c>
      <c r="E71" s="129"/>
    </row>
    <row r="72" spans="1:5" s="91" customFormat="1">
      <c r="A72" s="132">
        <v>43232</v>
      </c>
      <c r="B72" s="125">
        <f>560.2+110.43</f>
        <v>670.63000000000011</v>
      </c>
      <c r="C72" s="60" t="s">
        <v>89</v>
      </c>
      <c r="D72" s="123" t="s">
        <v>103</v>
      </c>
      <c r="E72" s="129"/>
    </row>
    <row r="73" spans="1:5" s="91" customFormat="1">
      <c r="A73" s="132">
        <v>43232</v>
      </c>
      <c r="B73" s="125">
        <v>108</v>
      </c>
      <c r="C73" s="60" t="s">
        <v>89</v>
      </c>
      <c r="D73" s="123" t="s">
        <v>96</v>
      </c>
      <c r="E73" s="129"/>
    </row>
    <row r="74" spans="1:5" s="91" customFormat="1">
      <c r="A74" s="132">
        <v>43276</v>
      </c>
      <c r="B74" s="125">
        <v>318.26</v>
      </c>
      <c r="C74" s="129" t="s">
        <v>100</v>
      </c>
      <c r="D74" s="128" t="s">
        <v>98</v>
      </c>
      <c r="E74" s="129"/>
    </row>
    <row r="75" spans="1:5" s="91" customFormat="1">
      <c r="A75" s="132">
        <v>43276</v>
      </c>
      <c r="B75" s="125">
        <v>386.9</v>
      </c>
      <c r="C75" s="129" t="s">
        <v>100</v>
      </c>
      <c r="D75" s="123" t="s">
        <v>103</v>
      </c>
      <c r="E75" s="129"/>
    </row>
    <row r="76" spans="1:5" s="91" customFormat="1" hidden="1">
      <c r="A76" s="88"/>
      <c r="B76" s="89"/>
      <c r="C76" s="89"/>
      <c r="D76" s="90"/>
    </row>
    <row r="77" spans="1:5" ht="19.5" customHeight="1">
      <c r="A77" s="39" t="s">
        <v>4</v>
      </c>
      <c r="B77" s="44">
        <f>SUM(B22:B76)</f>
        <v>12363.519999999997</v>
      </c>
      <c r="C77" s="86"/>
      <c r="D77" s="87"/>
    </row>
    <row r="78" spans="1:5" ht="5.25" customHeight="1">
      <c r="A78" s="25"/>
      <c r="B78" s="56"/>
      <c r="C78" s="56"/>
      <c r="D78" s="56"/>
    </row>
    <row r="79" spans="1:5" ht="36" customHeight="1">
      <c r="A79" s="155" t="s">
        <v>15</v>
      </c>
      <c r="B79" s="156"/>
      <c r="C79" s="156"/>
      <c r="D79" s="84"/>
    </row>
    <row r="80" spans="1:5" ht="25.5" customHeight="1">
      <c r="A80" s="18" t="s">
        <v>0</v>
      </c>
      <c r="B80" s="2" t="s">
        <v>27</v>
      </c>
      <c r="C80" s="2" t="s">
        <v>49</v>
      </c>
      <c r="D80" s="9" t="s">
        <v>11</v>
      </c>
    </row>
    <row r="81" spans="1:11" s="91" customFormat="1" ht="15.75" hidden="1" customHeight="1">
      <c r="A81" s="88"/>
      <c r="B81" s="98"/>
      <c r="C81" s="89"/>
      <c r="D81" s="90"/>
    </row>
    <row r="82" spans="1:11" s="91" customFormat="1" ht="12.75" customHeight="1">
      <c r="A82" s="88"/>
      <c r="B82" s="98"/>
      <c r="C82" s="89"/>
      <c r="D82" s="90"/>
      <c r="F82" s="92"/>
      <c r="G82" s="92"/>
      <c r="H82" s="92"/>
      <c r="I82" s="92"/>
      <c r="J82" s="92"/>
      <c r="K82" s="92"/>
    </row>
    <row r="83" spans="1:11" s="91" customFormat="1">
      <c r="A83" s="103"/>
      <c r="B83" s="98"/>
      <c r="C83" s="89"/>
      <c r="D83" s="116"/>
    </row>
    <row r="84" spans="1:11" s="91" customFormat="1">
      <c r="A84" s="117"/>
      <c r="B84" s="118"/>
      <c r="D84" s="116"/>
    </row>
    <row r="85" spans="1:11" s="91" customFormat="1" ht="12.75" customHeight="1">
      <c r="A85" s="88"/>
      <c r="B85" s="98"/>
      <c r="C85" s="89"/>
      <c r="D85" s="90"/>
    </row>
    <row r="86" spans="1:11" s="91" customFormat="1" ht="12.75" hidden="1" customHeight="1">
      <c r="A86" s="88"/>
      <c r="B86" s="89"/>
      <c r="C86" s="89"/>
      <c r="D86" s="90"/>
    </row>
    <row r="87" spans="1:11" ht="19.5" customHeight="1">
      <c r="A87" s="39" t="s">
        <v>4</v>
      </c>
      <c r="B87" s="44">
        <f>SUM(B81:B86)</f>
        <v>0</v>
      </c>
      <c r="C87" s="86"/>
      <c r="D87" s="87"/>
    </row>
    <row r="88" spans="1:11" ht="5.25" customHeight="1">
      <c r="A88" s="25"/>
      <c r="B88" s="56"/>
      <c r="C88" s="56"/>
      <c r="D88" s="56"/>
    </row>
    <row r="89" spans="1:11" s="7" customFormat="1" ht="34.5" customHeight="1">
      <c r="A89" s="27" t="s">
        <v>7</v>
      </c>
      <c r="B89" s="45">
        <f>B18+B77+B87</f>
        <v>14332.839999999997</v>
      </c>
      <c r="C89" s="8"/>
      <c r="D89" s="85"/>
    </row>
    <row r="90" spans="1:11" s="40" customFormat="1">
      <c r="B90" s="37"/>
      <c r="C90" s="38"/>
      <c r="D90" s="38"/>
    </row>
    <row r="91" spans="1:11" s="42" customFormat="1">
      <c r="A91" s="29"/>
      <c r="B91" s="3"/>
    </row>
    <row r="92" spans="1:11" s="42" customFormat="1" ht="12.6" customHeight="1">
      <c r="A92" s="139"/>
      <c r="B92" s="139"/>
      <c r="C92" s="139"/>
    </row>
    <row r="93" spans="1:11" s="40" customFormat="1" ht="12.95" customHeight="1">
      <c r="A93" s="140"/>
      <c r="B93" s="140"/>
      <c r="C93" s="140"/>
    </row>
    <row r="94" spans="1:11">
      <c r="A94" s="35"/>
      <c r="B94" s="36"/>
      <c r="C94" s="40"/>
      <c r="D94" s="40"/>
    </row>
    <row r="95" spans="1:11">
      <c r="A95" s="49"/>
      <c r="B95" s="36"/>
      <c r="C95" s="54"/>
      <c r="D95" s="54"/>
    </row>
    <row r="96" spans="1:11">
      <c r="A96" s="49"/>
      <c r="B96" s="36"/>
      <c r="C96" s="48"/>
      <c r="D96" s="48"/>
    </row>
    <row r="97" spans="1:4">
      <c r="A97" s="135"/>
      <c r="B97" s="135"/>
      <c r="C97" s="135"/>
      <c r="D97" s="135"/>
    </row>
    <row r="98" spans="1:4">
      <c r="A98" s="25"/>
      <c r="B98" s="40"/>
      <c r="C98" s="40"/>
      <c r="D98" s="40"/>
    </row>
    <row r="99" spans="1:4">
      <c r="A99" s="25"/>
      <c r="B99" s="40"/>
      <c r="C99" s="40"/>
      <c r="D99" s="40"/>
    </row>
    <row r="100" spans="1:4">
      <c r="A100" s="25"/>
      <c r="B100" s="40"/>
      <c r="C100" s="40"/>
      <c r="D100" s="40"/>
    </row>
    <row r="101" spans="1:4">
      <c r="A101" s="25"/>
      <c r="B101" s="40"/>
      <c r="C101" s="40"/>
      <c r="D101" s="40"/>
    </row>
    <row r="102" spans="1:4">
      <c r="A102" s="25"/>
      <c r="B102" s="40"/>
      <c r="C102" s="40"/>
      <c r="D102" s="40"/>
    </row>
    <row r="103" spans="1:4">
      <c r="A103" s="25"/>
      <c r="B103" s="40"/>
      <c r="C103" s="40"/>
      <c r="D103" s="40"/>
    </row>
    <row r="104" spans="1:4">
      <c r="A104" s="25"/>
      <c r="B104" s="40"/>
      <c r="C104" s="40"/>
      <c r="D104" s="40"/>
    </row>
    <row r="105" spans="1:4">
      <c r="A105" s="25"/>
      <c r="B105" s="40"/>
      <c r="C105" s="40"/>
      <c r="D105" s="40"/>
    </row>
    <row r="106" spans="1:4">
      <c r="A106" s="25"/>
      <c r="B106" s="40"/>
      <c r="C106" s="40"/>
      <c r="D106" s="40"/>
    </row>
    <row r="107" spans="1:4">
      <c r="A107" s="25"/>
      <c r="B107" s="40"/>
      <c r="C107" s="40"/>
      <c r="D107" s="40"/>
    </row>
    <row r="108" spans="1:4">
      <c r="A108" s="25"/>
      <c r="B108" s="40"/>
      <c r="C108" s="40"/>
      <c r="D108" s="40"/>
    </row>
  </sheetData>
  <sheetProtection formatCells="0" formatColumns="0" formatRows="0" insertColumns="0" insertRows="0"/>
  <mergeCells count="12">
    <mergeCell ref="A97:D97"/>
    <mergeCell ref="A1:D1"/>
    <mergeCell ref="A92:C92"/>
    <mergeCell ref="A93:C93"/>
    <mergeCell ref="A7:D7"/>
    <mergeCell ref="B2:D2"/>
    <mergeCell ref="B3:D3"/>
    <mergeCell ref="B4:D4"/>
    <mergeCell ref="A5:D5"/>
    <mergeCell ref="A6:D6"/>
    <mergeCell ref="A20:C20"/>
    <mergeCell ref="A79:C79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>
      <selection activeCell="A25" sqref="A25"/>
    </sheetView>
  </sheetViews>
  <sheetFormatPr defaultColWidth="9.140625" defaultRowHeight="12.75"/>
  <cols>
    <col min="1" max="1" width="27.5703125" style="14" customWidth="1"/>
    <col min="2" max="2" width="23.5703125" style="14" customWidth="1"/>
    <col min="3" max="6" width="27.5703125" style="14" customWidth="1"/>
    <col min="7" max="16384" width="9.140625" style="15"/>
  </cols>
  <sheetData>
    <row r="1" spans="1:7" ht="36" customHeight="1">
      <c r="A1" s="162" t="s">
        <v>23</v>
      </c>
      <c r="B1" s="162"/>
      <c r="C1" s="162"/>
      <c r="D1" s="162"/>
      <c r="E1" s="162"/>
      <c r="F1" s="162"/>
    </row>
    <row r="2" spans="1:7" ht="36" customHeight="1">
      <c r="A2" s="30" t="s">
        <v>8</v>
      </c>
      <c r="B2" s="166" t="str">
        <f>Travel!B2</f>
        <v>Education Review Office</v>
      </c>
      <c r="C2" s="166"/>
      <c r="D2" s="166"/>
      <c r="E2" s="166"/>
      <c r="F2" s="166"/>
      <c r="G2" s="31"/>
    </row>
    <row r="3" spans="1:7" ht="36" customHeight="1">
      <c r="A3" s="30" t="s">
        <v>9</v>
      </c>
      <c r="B3" s="167" t="str">
        <f>Travel!B3</f>
        <v>Nicholas Pole</v>
      </c>
      <c r="C3" s="167"/>
      <c r="D3" s="167"/>
      <c r="E3" s="167"/>
      <c r="F3" s="167"/>
      <c r="G3" s="32"/>
    </row>
    <row r="4" spans="1:7" ht="36" customHeight="1">
      <c r="A4" s="30" t="s">
        <v>3</v>
      </c>
      <c r="B4" s="167" t="str">
        <f>Travel!B4</f>
        <v>1 July 2017 to 30 June 2018 (or specify applicable part year)*</v>
      </c>
      <c r="C4" s="167"/>
      <c r="D4" s="167"/>
      <c r="E4" s="167"/>
      <c r="F4" s="167"/>
      <c r="G4" s="32"/>
    </row>
    <row r="5" spans="1:7" s="13" customFormat="1" ht="36" customHeight="1">
      <c r="A5" s="168" t="s">
        <v>38</v>
      </c>
      <c r="B5" s="169"/>
      <c r="C5" s="170"/>
      <c r="D5" s="170"/>
      <c r="E5" s="170"/>
      <c r="F5" s="171"/>
    </row>
    <row r="6" spans="1:7" s="13" customFormat="1" ht="19.5" customHeight="1">
      <c r="A6" s="163" t="s">
        <v>50</v>
      </c>
      <c r="B6" s="164"/>
      <c r="C6" s="164"/>
      <c r="D6" s="164"/>
      <c r="E6" s="164"/>
      <c r="F6" s="165"/>
    </row>
    <row r="7" spans="1:7" s="3" customFormat="1" ht="36" customHeight="1">
      <c r="A7" s="159" t="s">
        <v>20</v>
      </c>
      <c r="B7" s="160"/>
      <c r="C7" s="78"/>
      <c r="D7" s="78"/>
      <c r="E7" s="78"/>
      <c r="F7" s="79"/>
    </row>
    <row r="8" spans="1:7" ht="25.5">
      <c r="A8" s="18" t="s">
        <v>0</v>
      </c>
      <c r="B8" s="26" t="s">
        <v>34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2" customFormat="1" ht="16.5" hidden="1" customHeight="1">
      <c r="A9" s="95"/>
      <c r="B9" s="100"/>
      <c r="C9" s="96"/>
      <c r="D9" s="96"/>
      <c r="E9" s="96"/>
      <c r="F9" s="97"/>
    </row>
    <row r="10" spans="1:7" s="82" customFormat="1">
      <c r="A10" s="95" t="s">
        <v>55</v>
      </c>
      <c r="B10" s="100"/>
      <c r="C10" s="96"/>
      <c r="D10" s="96"/>
      <c r="E10" s="96"/>
      <c r="F10" s="97"/>
    </row>
    <row r="11" spans="1:7" s="82" customFormat="1" ht="12.75" customHeight="1">
      <c r="A11" s="59"/>
      <c r="B11" s="101"/>
      <c r="C11" s="60"/>
      <c r="D11" s="60"/>
      <c r="E11" s="60"/>
      <c r="F11" s="61"/>
    </row>
    <row r="12" spans="1:7" s="82" customFormat="1" ht="12.75" customHeight="1">
      <c r="A12" s="94"/>
      <c r="B12" s="101"/>
      <c r="C12" s="60"/>
      <c r="D12" s="60"/>
      <c r="E12" s="60"/>
      <c r="F12" s="61"/>
    </row>
    <row r="13" spans="1:7" s="82" customFormat="1" ht="12.75" customHeight="1">
      <c r="A13" s="59"/>
      <c r="B13" s="101"/>
      <c r="C13" s="60"/>
      <c r="D13" s="60"/>
      <c r="E13" s="60"/>
      <c r="F13" s="61"/>
    </row>
    <row r="14" spans="1:7" s="82" customFormat="1" ht="12.75" customHeight="1">
      <c r="A14" s="59"/>
      <c r="B14" s="101"/>
      <c r="C14" s="60"/>
      <c r="D14" s="60"/>
      <c r="E14" s="60"/>
      <c r="F14" s="61"/>
    </row>
    <row r="15" spans="1:7" s="82" customFormat="1" hidden="1">
      <c r="A15" s="59"/>
      <c r="B15" s="60"/>
      <c r="C15" s="60"/>
      <c r="D15" s="60"/>
      <c r="E15" s="60"/>
      <c r="F15" s="61"/>
    </row>
    <row r="16" spans="1:7" ht="27.75" customHeight="1">
      <c r="A16" s="41" t="s">
        <v>21</v>
      </c>
      <c r="B16" s="46">
        <f>SUM(B9:B15)</f>
        <v>0</v>
      </c>
      <c r="C16" s="19"/>
      <c r="D16" s="20"/>
      <c r="E16" s="20"/>
      <c r="F16" s="21"/>
    </row>
    <row r="17" spans="1:6">
      <c r="A17" s="50"/>
      <c r="B17" s="52"/>
      <c r="C17" s="52"/>
      <c r="D17" s="52"/>
      <c r="E17" s="52"/>
      <c r="F17" s="53"/>
    </row>
    <row r="18" spans="1:6" hidden="1">
      <c r="A18" s="28" t="s">
        <v>28</v>
      </c>
      <c r="B18" s="3"/>
      <c r="C18" s="56"/>
      <c r="D18" s="55"/>
      <c r="E18" s="55"/>
      <c r="F18" s="57"/>
    </row>
    <row r="19" spans="1:6" hidden="1">
      <c r="A19" s="172" t="s">
        <v>53</v>
      </c>
      <c r="B19" s="173"/>
      <c r="C19" s="173"/>
      <c r="D19" s="173"/>
      <c r="E19" s="173"/>
      <c r="F19" s="174"/>
    </row>
    <row r="20" spans="1:6" hidden="1">
      <c r="A20" s="161" t="s">
        <v>46</v>
      </c>
      <c r="B20" s="139"/>
      <c r="C20" s="139"/>
      <c r="D20" s="55"/>
      <c r="E20" s="55"/>
      <c r="F20" s="57"/>
    </row>
    <row r="21" spans="1:6" hidden="1">
      <c r="A21" s="35" t="s">
        <v>35</v>
      </c>
      <c r="B21" s="36"/>
      <c r="C21" s="56"/>
      <c r="D21" s="55"/>
      <c r="E21" s="55"/>
      <c r="F21" s="57"/>
    </row>
    <row r="22" spans="1:6" hidden="1">
      <c r="A22" s="35" t="s">
        <v>43</v>
      </c>
      <c r="B22" s="36"/>
      <c r="C22" s="56"/>
      <c r="D22" s="56"/>
      <c r="E22" s="56"/>
      <c r="F22" s="10"/>
    </row>
    <row r="23" spans="1:6" ht="12.75" hidden="1" customHeight="1">
      <c r="A23" s="157" t="s">
        <v>37</v>
      </c>
      <c r="B23" s="158"/>
      <c r="C23" s="80"/>
      <c r="D23" s="80"/>
      <c r="E23" s="80"/>
      <c r="F23" s="81"/>
    </row>
    <row r="24" spans="1:6">
      <c r="A24" s="43"/>
      <c r="B24" s="43"/>
      <c r="C24" s="43"/>
      <c r="D24" s="43"/>
      <c r="E24" s="43"/>
      <c r="F24" s="43"/>
    </row>
    <row r="25" spans="1:6">
      <c r="A25" s="43"/>
      <c r="B25" s="43"/>
      <c r="C25" s="43"/>
      <c r="D25" s="43"/>
      <c r="E25" s="43"/>
      <c r="F25" s="43"/>
    </row>
    <row r="26" spans="1:6">
      <c r="A26" s="43"/>
      <c r="B26" s="43"/>
      <c r="C26" s="43"/>
      <c r="D26" s="43"/>
      <c r="E26" s="43"/>
      <c r="F26" s="43"/>
    </row>
    <row r="27" spans="1:6">
      <c r="A27" s="43"/>
      <c r="B27" s="43"/>
      <c r="C27" s="43"/>
      <c r="D27" s="43"/>
      <c r="E27" s="43"/>
      <c r="F27" s="43"/>
    </row>
    <row r="28" spans="1:6">
      <c r="A28" s="43"/>
      <c r="B28" s="43"/>
      <c r="C28" s="43"/>
      <c r="D28" s="43"/>
      <c r="E28" s="43"/>
      <c r="F28" s="43"/>
    </row>
  </sheetData>
  <sheetProtection sheet="1" formatCells="0" formatColumns="0" formatRows="0" insertColumns="0" insertRows="0"/>
  <mergeCells count="10">
    <mergeCell ref="A23:B23"/>
    <mergeCell ref="A7:B7"/>
    <mergeCell ref="A20:C20"/>
    <mergeCell ref="A1:F1"/>
    <mergeCell ref="A6:F6"/>
    <mergeCell ref="B2:F2"/>
    <mergeCell ref="B3:F3"/>
    <mergeCell ref="B4:F4"/>
    <mergeCell ref="A5:F5"/>
    <mergeCell ref="A19:F19"/>
  </mergeCells>
  <printOptions gridLines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>
      <selection activeCell="A30" sqref="A30"/>
    </sheetView>
  </sheetViews>
  <sheetFormatPr defaultColWidth="9.140625" defaultRowHeight="12.75"/>
  <cols>
    <col min="1" max="5" width="27.5703125" style="23" customWidth="1"/>
    <col min="6" max="16384" width="9.140625" style="24"/>
  </cols>
  <sheetData>
    <row r="1" spans="1:14" ht="36" customHeight="1">
      <c r="A1" s="162" t="s">
        <v>23</v>
      </c>
      <c r="B1" s="162"/>
      <c r="C1" s="162"/>
      <c r="D1" s="162"/>
      <c r="E1" s="162"/>
      <c r="F1" s="47"/>
    </row>
    <row r="2" spans="1:14" ht="36" customHeight="1">
      <c r="A2" s="30" t="s">
        <v>8</v>
      </c>
      <c r="B2" s="166" t="str">
        <f>Travel!B2</f>
        <v>Education Review Office</v>
      </c>
      <c r="C2" s="166"/>
      <c r="D2" s="166"/>
      <c r="E2" s="166"/>
      <c r="F2" s="31"/>
      <c r="G2" s="31"/>
    </row>
    <row r="3" spans="1:14" ht="36" customHeight="1">
      <c r="A3" s="30" t="s">
        <v>9</v>
      </c>
      <c r="B3" s="167" t="str">
        <f>Travel!B3</f>
        <v>Nicholas Pole</v>
      </c>
      <c r="C3" s="167"/>
      <c r="D3" s="167"/>
      <c r="E3" s="167"/>
      <c r="F3" s="32"/>
      <c r="G3" s="32"/>
    </row>
    <row r="4" spans="1:14" ht="36" customHeight="1">
      <c r="A4" s="30" t="s">
        <v>3</v>
      </c>
      <c r="B4" s="167" t="str">
        <f>Travel!B4</f>
        <v>1 July 2017 to 30 June 2018 (or specify applicable part year)*</v>
      </c>
      <c r="C4" s="167"/>
      <c r="D4" s="167"/>
      <c r="E4" s="167"/>
      <c r="F4" s="32"/>
      <c r="G4" s="32"/>
    </row>
    <row r="5" spans="1:14" ht="36" customHeight="1">
      <c r="A5" s="177" t="s">
        <v>39</v>
      </c>
      <c r="B5" s="178"/>
      <c r="C5" s="178"/>
      <c r="D5" s="178"/>
      <c r="E5" s="179"/>
    </row>
    <row r="6" spans="1:14" ht="20.100000000000001" customHeight="1">
      <c r="A6" s="175" t="s">
        <v>44</v>
      </c>
      <c r="B6" s="175"/>
      <c r="C6" s="175"/>
      <c r="D6" s="175"/>
      <c r="E6" s="176"/>
      <c r="F6" s="33"/>
      <c r="G6" s="33"/>
    </row>
    <row r="7" spans="1:14" ht="36" customHeight="1">
      <c r="A7" s="22" t="s">
        <v>19</v>
      </c>
      <c r="B7" s="5"/>
      <c r="C7" s="5"/>
      <c r="D7" s="5"/>
      <c r="E7" s="17"/>
    </row>
    <row r="8" spans="1:14" ht="25.5">
      <c r="A8" s="18" t="s">
        <v>0</v>
      </c>
      <c r="B8" s="2" t="s">
        <v>36</v>
      </c>
      <c r="C8" s="2" t="s">
        <v>30</v>
      </c>
      <c r="D8" s="2" t="s">
        <v>40</v>
      </c>
      <c r="E8" s="9" t="s">
        <v>51</v>
      </c>
    </row>
    <row r="9" spans="1:14" s="82" customFormat="1" ht="15.75" hidden="1" customHeight="1">
      <c r="A9" s="95"/>
      <c r="B9" s="96"/>
      <c r="C9" s="96"/>
      <c r="D9" s="102"/>
      <c r="E9" s="97"/>
    </row>
    <row r="10" spans="1:14" s="66" customFormat="1">
      <c r="A10" s="59"/>
      <c r="B10" s="60"/>
      <c r="C10" s="60"/>
      <c r="D10" s="101"/>
      <c r="E10" s="61"/>
    </row>
    <row r="11" spans="1:14" s="66" customFormat="1">
      <c r="A11" s="62" t="s">
        <v>29</v>
      </c>
      <c r="B11" s="60"/>
      <c r="C11" s="60"/>
      <c r="D11" s="101"/>
      <c r="E11" s="61"/>
    </row>
    <row r="12" spans="1:14" s="66" customFormat="1">
      <c r="A12" s="59"/>
      <c r="B12" s="60"/>
      <c r="C12" s="60"/>
      <c r="D12" s="101"/>
      <c r="E12" s="61"/>
      <c r="N12" s="70"/>
    </row>
    <row r="13" spans="1:14" s="66" customFormat="1">
      <c r="A13" s="59"/>
      <c r="B13" s="60"/>
      <c r="C13" s="60"/>
      <c r="D13" s="101"/>
      <c r="E13" s="61"/>
    </row>
    <row r="14" spans="1:14" s="66" customFormat="1" hidden="1">
      <c r="A14" s="67"/>
      <c r="B14" s="68"/>
      <c r="C14" s="68"/>
      <c r="D14" s="68"/>
      <c r="E14" s="69"/>
    </row>
    <row r="15" spans="1:14" ht="27.95" customHeight="1">
      <c r="A15" s="41" t="s">
        <v>22</v>
      </c>
      <c r="B15" s="65" t="s">
        <v>18</v>
      </c>
      <c r="C15" s="71">
        <f>COUNTIF(B9:B14,"*")</f>
        <v>0</v>
      </c>
      <c r="D15" s="63">
        <f>SUM(D9:D14)</f>
        <v>0</v>
      </c>
      <c r="E15" s="64"/>
    </row>
  </sheetData>
  <sheetProtection formatCells="0" formatColumns="0" formatRows="0" insertColumns="0" insertRows="0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0" zoomScale="115" zoomScaleNormal="115" workbookViewId="0">
      <selection activeCell="B37" sqref="B37"/>
    </sheetView>
  </sheetViews>
  <sheetFormatPr defaultColWidth="9.140625" defaultRowHeight="12.75"/>
  <cols>
    <col min="1" max="1" width="27.5703125" style="11" customWidth="1"/>
    <col min="2" max="2" width="23.5703125" style="11" customWidth="1"/>
    <col min="3" max="5" width="27.5703125" style="11" customWidth="1"/>
    <col min="6" max="16384" width="9.140625" style="12"/>
  </cols>
  <sheetData>
    <row r="1" spans="1:5" ht="36" customHeight="1">
      <c r="A1" s="162" t="s">
        <v>23</v>
      </c>
      <c r="B1" s="162"/>
      <c r="C1" s="162"/>
      <c r="D1" s="162"/>
      <c r="E1" s="162"/>
    </row>
    <row r="2" spans="1:5" ht="36" customHeight="1">
      <c r="A2" s="30" t="s">
        <v>8</v>
      </c>
      <c r="B2" s="166" t="str">
        <f>Travel!B2</f>
        <v>Education Review Office</v>
      </c>
      <c r="C2" s="166"/>
      <c r="D2" s="166"/>
      <c r="E2" s="166"/>
    </row>
    <row r="3" spans="1:5" ht="36" customHeight="1">
      <c r="A3" s="30" t="s">
        <v>9</v>
      </c>
      <c r="B3" s="167" t="str">
        <f>Travel!B3</f>
        <v>Nicholas Pole</v>
      </c>
      <c r="C3" s="167"/>
      <c r="D3" s="167"/>
      <c r="E3" s="167"/>
    </row>
    <row r="4" spans="1:5" ht="36" customHeight="1">
      <c r="A4" s="77" t="s">
        <v>3</v>
      </c>
      <c r="B4" s="180" t="str">
        <f>Travel!B4</f>
        <v>1 July 2017 to 30 June 2018 (or specify applicable part year)*</v>
      </c>
      <c r="C4" s="180"/>
      <c r="D4" s="180"/>
      <c r="E4" s="180"/>
    </row>
    <row r="5" spans="1:5" ht="36" customHeight="1">
      <c r="A5" s="147" t="s">
        <v>42</v>
      </c>
      <c r="B5" s="182"/>
      <c r="C5" s="170"/>
      <c r="D5" s="170"/>
      <c r="E5" s="171"/>
    </row>
    <row r="6" spans="1:5" ht="19.5" customHeight="1">
      <c r="A6" s="181" t="s">
        <v>41</v>
      </c>
      <c r="B6" s="175"/>
      <c r="C6" s="175"/>
      <c r="D6" s="175"/>
      <c r="E6" s="176"/>
    </row>
    <row r="7" spans="1:5" ht="36" customHeight="1">
      <c r="A7" s="141" t="s">
        <v>6</v>
      </c>
      <c r="B7" s="142"/>
      <c r="C7" s="78"/>
      <c r="D7" s="78"/>
      <c r="E7" s="79"/>
    </row>
    <row r="8" spans="1:5" ht="25.5">
      <c r="A8" s="18" t="s">
        <v>0</v>
      </c>
      <c r="B8" s="2" t="s">
        <v>32</v>
      </c>
      <c r="C8" s="2" t="s">
        <v>31</v>
      </c>
      <c r="D8" s="2" t="s">
        <v>25</v>
      </c>
      <c r="E8" s="9" t="s">
        <v>2</v>
      </c>
    </row>
    <row r="9" spans="1:5" s="58" customFormat="1" ht="15.75" hidden="1" customHeight="1">
      <c r="A9" s="95"/>
      <c r="B9" s="102"/>
      <c r="C9" s="96"/>
      <c r="D9" s="96"/>
      <c r="E9" s="97"/>
    </row>
    <row r="10" spans="1:5" s="58" customFormat="1">
      <c r="A10" s="134">
        <v>42948</v>
      </c>
      <c r="B10" s="101">
        <v>22</v>
      </c>
      <c r="C10" s="60" t="s">
        <v>72</v>
      </c>
      <c r="D10" s="60"/>
      <c r="E10" s="61"/>
    </row>
    <row r="11" spans="1:5" s="58" customFormat="1">
      <c r="A11" s="134">
        <v>42979</v>
      </c>
      <c r="B11" s="101">
        <v>22</v>
      </c>
      <c r="C11" s="60" t="s">
        <v>73</v>
      </c>
      <c r="D11" s="60"/>
      <c r="E11" s="61"/>
    </row>
    <row r="12" spans="1:5" s="58" customFormat="1">
      <c r="A12" s="134">
        <v>43009</v>
      </c>
      <c r="B12" s="101">
        <v>22</v>
      </c>
      <c r="C12" s="60" t="s">
        <v>74</v>
      </c>
      <c r="D12" s="60"/>
      <c r="E12" s="61"/>
    </row>
    <row r="13" spans="1:5" s="58" customFormat="1">
      <c r="A13" s="134">
        <v>43040</v>
      </c>
      <c r="B13" s="101">
        <v>22</v>
      </c>
      <c r="C13" s="60" t="s">
        <v>75</v>
      </c>
      <c r="D13" s="60"/>
      <c r="E13" s="61"/>
    </row>
    <row r="14" spans="1:5" s="58" customFormat="1">
      <c r="A14" s="134">
        <v>43070</v>
      </c>
      <c r="B14" s="101">
        <v>22</v>
      </c>
      <c r="C14" s="60" t="s">
        <v>76</v>
      </c>
      <c r="D14" s="60"/>
      <c r="E14" s="61"/>
    </row>
    <row r="15" spans="1:5" s="58" customFormat="1">
      <c r="A15" s="134">
        <v>43101</v>
      </c>
      <c r="B15" s="101">
        <v>22</v>
      </c>
      <c r="C15" s="60" t="s">
        <v>77</v>
      </c>
      <c r="D15" s="60"/>
      <c r="E15" s="61"/>
    </row>
    <row r="16" spans="1:5" s="58" customFormat="1">
      <c r="A16" s="134">
        <v>43132</v>
      </c>
      <c r="B16" s="101">
        <v>22</v>
      </c>
      <c r="C16" s="60" t="s">
        <v>78</v>
      </c>
      <c r="D16" s="60"/>
      <c r="E16" s="61"/>
    </row>
    <row r="17" spans="1:6" s="58" customFormat="1">
      <c r="A17" s="134">
        <v>43160</v>
      </c>
      <c r="B17" s="101">
        <v>22</v>
      </c>
      <c r="C17" s="60" t="s">
        <v>79</v>
      </c>
      <c r="D17" s="60"/>
      <c r="E17" s="61"/>
    </row>
    <row r="18" spans="1:6" s="58" customFormat="1">
      <c r="A18" s="134">
        <v>43191</v>
      </c>
      <c r="B18" s="101">
        <v>22</v>
      </c>
      <c r="C18" s="60" t="s">
        <v>80</v>
      </c>
      <c r="D18" s="60"/>
      <c r="E18" s="61"/>
    </row>
    <row r="19" spans="1:6" s="58" customFormat="1">
      <c r="A19" s="134">
        <v>43221</v>
      </c>
      <c r="B19" s="101">
        <v>22</v>
      </c>
      <c r="C19" s="60" t="s">
        <v>81</v>
      </c>
      <c r="D19" s="60"/>
      <c r="E19" s="61"/>
    </row>
    <row r="20" spans="1:6" s="58" customFormat="1">
      <c r="A20" s="134">
        <v>43252</v>
      </c>
      <c r="B20" s="101">
        <v>22</v>
      </c>
      <c r="C20" s="60" t="s">
        <v>82</v>
      </c>
      <c r="D20" s="60"/>
      <c r="E20" s="61"/>
    </row>
    <row r="21" spans="1:6" s="58" customFormat="1">
      <c r="A21" s="134">
        <v>43282</v>
      </c>
      <c r="B21" s="101">
        <v>22</v>
      </c>
      <c r="C21" s="60" t="s">
        <v>83</v>
      </c>
      <c r="D21" s="60"/>
      <c r="E21" s="61"/>
    </row>
    <row r="22" spans="1:6" s="58" customFormat="1" hidden="1">
      <c r="A22" s="59"/>
      <c r="B22" s="101"/>
      <c r="C22" s="60"/>
      <c r="D22" s="60"/>
      <c r="E22" s="61"/>
    </row>
    <row r="23" spans="1:6" s="58" customFormat="1" hidden="1">
      <c r="A23" s="94"/>
      <c r="B23" s="101"/>
      <c r="C23" s="60"/>
      <c r="D23" s="60"/>
      <c r="E23" s="61"/>
    </row>
    <row r="24" spans="1:6" s="58" customFormat="1" hidden="1">
      <c r="A24" s="94"/>
      <c r="B24" s="101"/>
      <c r="C24" s="60"/>
      <c r="D24" s="60"/>
      <c r="E24" s="61"/>
    </row>
    <row r="25" spans="1:6" s="58" customFormat="1" hidden="1">
      <c r="A25" s="59"/>
      <c r="B25" s="101"/>
      <c r="C25" s="60"/>
      <c r="D25" s="60"/>
      <c r="E25" s="61"/>
    </row>
    <row r="26" spans="1:6" s="58" customFormat="1" hidden="1">
      <c r="A26" s="59"/>
      <c r="B26" s="60"/>
      <c r="C26" s="60"/>
      <c r="D26" s="60"/>
      <c r="E26" s="61"/>
    </row>
    <row r="27" spans="1:6" ht="27.75" customHeight="1">
      <c r="A27" s="72" t="s">
        <v>14</v>
      </c>
      <c r="B27" s="73">
        <f>SUM(B9:B26)</f>
        <v>264</v>
      </c>
      <c r="C27" s="74"/>
      <c r="D27" s="75"/>
      <c r="E27" s="76"/>
    </row>
    <row r="28" spans="1:6" ht="14.1" customHeight="1">
      <c r="A28" s="51"/>
      <c r="B28" s="38"/>
      <c r="C28" s="52"/>
      <c r="D28" s="52"/>
      <c r="E28" s="53"/>
    </row>
    <row r="29" spans="1:6">
      <c r="A29" s="16"/>
      <c r="B29" s="14"/>
      <c r="C29" s="14"/>
      <c r="D29" s="14"/>
      <c r="E29" s="34"/>
      <c r="F29" s="15"/>
    </row>
    <row r="30" spans="1:6">
      <c r="A30" s="16"/>
      <c r="B30" s="14"/>
      <c r="C30" s="14"/>
      <c r="D30" s="14"/>
      <c r="E30" s="34"/>
      <c r="F30" s="15"/>
    </row>
    <row r="31" spans="1:6">
      <c r="A31" s="16"/>
      <c r="B31" s="14"/>
      <c r="C31" s="14"/>
      <c r="D31" s="14"/>
      <c r="E31" s="34"/>
      <c r="F31" s="15"/>
    </row>
    <row r="32" spans="1:6">
      <c r="A32" s="16"/>
      <c r="B32" s="14"/>
      <c r="C32" s="14"/>
      <c r="D32" s="14"/>
      <c r="E32" s="34"/>
      <c r="F32" s="15"/>
    </row>
    <row r="33" spans="1:5">
      <c r="A33" s="34"/>
      <c r="B33" s="34"/>
      <c r="C33" s="34"/>
      <c r="D33" s="34"/>
      <c r="E33" s="34"/>
    </row>
    <row r="34" spans="1:5">
      <c r="A34" s="34"/>
      <c r="B34" s="34"/>
      <c r="C34" s="34"/>
      <c r="D34" s="34"/>
      <c r="E34" s="34"/>
    </row>
  </sheetData>
  <sheetProtection formatCells="0" formatColumns="0" formatRows="0" insertColumns="0" insertRows="0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F580A010B20459D55746BC40E1005" ma:contentTypeVersion="12" ma:contentTypeDescription="Create a new document." ma:contentTypeScope="" ma:versionID="7c2ea660d422857a29d44bd01a43fa2a">
  <xsd:schema xmlns:xsd="http://www.w3.org/2001/XMLSchema" xmlns:xs="http://www.w3.org/2001/XMLSchema" xmlns:p="http://schemas.microsoft.com/office/2006/metadata/properties" xmlns:ns2="bc170f26-39da-4a23-b0ac-03fb9822dca8" xmlns:ns3="f1b3e1d5-8dbe-4e1d-8f87-a3508db76513" targetNamespace="http://schemas.microsoft.com/office/2006/metadata/properties" ma:root="true" ma:fieldsID="d4984f3465d36d3fcfd73de904d857e5" ns2:_="" ns3:_="">
    <xsd:import namespace="bc170f26-39da-4a23-b0ac-03fb9822dca8"/>
    <xsd:import namespace="f1b3e1d5-8dbe-4e1d-8f87-a3508db7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70f26-39da-4a23-b0ac-03fb9822d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e1d5-8dbe-4e1d-8f87-a3508db76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7EDCCE-B98C-47E2-A540-959B28DE6798}"/>
</file>

<file path=customXml/itemProps2.xml><?xml version="1.0" encoding="utf-8"?>
<ds:datastoreItem xmlns:ds="http://schemas.openxmlformats.org/officeDocument/2006/customXml" ds:itemID="{7CDEF3D4-B011-4CB9-A82E-037DAFCC716C}"/>
</file>

<file path=customXml/itemProps3.xml><?xml version="1.0" encoding="utf-8"?>
<ds:datastoreItem xmlns:ds="http://schemas.openxmlformats.org/officeDocument/2006/customXml" ds:itemID="{7A3D4772-9E31-4922-B714-25FAD38E7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Nicci Tong</cp:lastModifiedBy>
  <cp:lastPrinted>2018-07-09T23:36:30Z</cp:lastPrinted>
  <dcterms:created xsi:type="dcterms:W3CDTF">2010-10-17T20:59:02Z</dcterms:created>
  <dcterms:modified xsi:type="dcterms:W3CDTF">2018-07-25T04:47:55Z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0x010100FFDF580A010B20459D55746BC40E1005</vt:lpwstr>
  </property>
</Properties>
</file>